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Params" sheetId="1" r:id="rId1"/>
    <sheet name="Locus" sheetId="2" r:id="rId2"/>
    <sheet name="Leg Dir" sheetId="3" r:id="rId3"/>
    <sheet name="e" sheetId="4" r:id="rId4"/>
    <sheet name="Data" sheetId="5" r:id="rId5"/>
  </sheets>
  <definedNames>
    <definedName name="A_LEN">'Params'!$F$3</definedName>
    <definedName name="A_X">'Params'!$B$3</definedName>
    <definedName name="A_Y">'Params'!$C$3</definedName>
    <definedName name="B_X">'Params'!$B$4</definedName>
    <definedName name="B_Y">'Params'!$C$4</definedName>
    <definedName name="BD_len">'Params'!$F$4</definedName>
    <definedName name="DP_len">'Params'!$F$5</definedName>
    <definedName name="solver_adj" localSheetId="0" hidden="1">'Params'!$F$6:$F$8,'Params'!$B$3:$C$4,'Params'!$H$3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'Params'!$F$3</definedName>
    <definedName name="solver_lhs10" localSheetId="0" hidden="1">'Params'!$B$4</definedName>
    <definedName name="solver_lhs11" localSheetId="0" hidden="1">'Params'!$B$3</definedName>
    <definedName name="solver_lhs12" localSheetId="0" hidden="1">'Params'!$F$7</definedName>
    <definedName name="solver_lhs2" localSheetId="0" hidden="1">'Params'!$F$5</definedName>
    <definedName name="solver_lhs3" localSheetId="0" hidden="1">'Params'!$F$4</definedName>
    <definedName name="solver_lhs4" localSheetId="0" hidden="1">'Params'!$C$4</definedName>
    <definedName name="solver_lhs5" localSheetId="0" hidden="1">'Params'!$C$4</definedName>
    <definedName name="solver_lhs6" localSheetId="0" hidden="1">'Params'!$C$3</definedName>
    <definedName name="solver_lhs7" localSheetId="0" hidden="1">'Params'!$F$8</definedName>
    <definedName name="solver_lhs8" localSheetId="0" hidden="1">'Params'!$F$8</definedName>
    <definedName name="solver_lhs9" localSheetId="0" hidden="1">'Params'!$F$6</definedName>
    <definedName name="solver_lin" localSheetId="0" hidden="1">2</definedName>
    <definedName name="solver_neg" localSheetId="0" hidden="1">2</definedName>
    <definedName name="solver_num" localSheetId="0" hidden="1">12</definedName>
    <definedName name="solver_nwt" localSheetId="0" hidden="1">1</definedName>
    <definedName name="solver_opt" localSheetId="0" hidden="1">'Params'!$F$14</definedName>
    <definedName name="solver_pre" localSheetId="0" hidden="1">0.000001</definedName>
    <definedName name="solver_rel1" localSheetId="0" hidden="1">3</definedName>
    <definedName name="solver_rel10" localSheetId="0" hidden="1">1</definedName>
    <definedName name="solver_rel11" localSheetId="0" hidden="1">1</definedName>
    <definedName name="solver_rel12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3</definedName>
    <definedName name="solver_rhs1" localSheetId="0" hidden="1">1</definedName>
    <definedName name="solver_rhs10" localSheetId="0" hidden="1">0.5</definedName>
    <definedName name="solver_rhs11" localSheetId="0" hidden="1">0.5</definedName>
    <definedName name="solver_rhs12" localSheetId="0" hidden="1">'Params'!$F$6+0.2</definedName>
    <definedName name="solver_rhs2" localSheetId="0" hidden="1">1</definedName>
    <definedName name="solver_rhs3" localSheetId="0" hidden="1">1</definedName>
    <definedName name="solver_rhs4" localSheetId="0" hidden="1">7</definedName>
    <definedName name="solver_rhs5" localSheetId="0" hidden="1">'Params'!$F$4</definedName>
    <definedName name="solver_rhs6" localSheetId="0" hidden="1">'Params'!$C$4/2</definedName>
    <definedName name="solver_rhs7" localSheetId="0" hidden="1">'Params'!$C$3</definedName>
    <definedName name="solver_rhs8" localSheetId="0" hidden="1">DP_len+1</definedName>
    <definedName name="solver_rhs9" localSheetId="0" hidden="1">0.5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<sst xmlns="http://schemas.openxmlformats.org/spreadsheetml/2006/main" count="63" uniqueCount="37">
  <si>
    <t>Angle</t>
  </si>
  <si>
    <t>Squares</t>
  </si>
  <si>
    <t>Deg</t>
  </si>
  <si>
    <t>Rad</t>
  </si>
  <si>
    <t>Desired Foot</t>
  </si>
  <si>
    <t>Error</t>
  </si>
  <si>
    <t>Scaled Des Foot</t>
  </si>
  <si>
    <t>C Pos</t>
  </si>
  <si>
    <t>x</t>
  </si>
  <si>
    <t>y</t>
  </si>
  <si>
    <t>A (Wheel Centre)</t>
  </si>
  <si>
    <t>B (Hip)</t>
  </si>
  <si>
    <t>Link Lengths</t>
  </si>
  <si>
    <t>A-C (Wheel Radius)</t>
  </si>
  <si>
    <t>Tangent 1</t>
  </si>
  <si>
    <t>Tangent 2</t>
  </si>
  <si>
    <t>Ankle</t>
  </si>
  <si>
    <t>BC (Leg) Dir</t>
  </si>
  <si>
    <t>Foot ext</t>
  </si>
  <si>
    <t>e</t>
  </si>
  <si>
    <t>D-P (Ankle Height)</t>
  </si>
  <si>
    <t>B-D (Leg length)</t>
  </si>
  <si>
    <t>A-E</t>
  </si>
  <si>
    <t>E-F</t>
  </si>
  <si>
    <t>Directions</t>
  </si>
  <si>
    <t>Locations</t>
  </si>
  <si>
    <t>deg</t>
  </si>
  <si>
    <t>rad</t>
  </si>
  <si>
    <t>AE Dir</t>
  </si>
  <si>
    <t>E-Pos</t>
  </si>
  <si>
    <t>F-G</t>
  </si>
  <si>
    <t>Foot (G)</t>
  </si>
  <si>
    <t>E-F Dist</t>
  </si>
  <si>
    <t>G-Pos</t>
  </si>
  <si>
    <t>Des F Pos</t>
  </si>
  <si>
    <t>F Pos</t>
  </si>
  <si>
    <t>E-F Dir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</si>
</sst>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5"/>
          <c:y val="0.01675"/>
          <c:w val="0.60675"/>
          <c:h val="0.9665"/>
        </c:manualLayout>
      </c:layout>
      <c:scatterChart>
        <c:scatterStyle val="line"/>
        <c:varyColors val="0"/>
        <c:ser>
          <c:idx val="0"/>
          <c:order val="0"/>
          <c:tx>
            <c:v>Wheel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Data!$E$4:$E$363</c:f>
              <c:numCache>
                <c:ptCount val="360"/>
                <c:pt idx="0">
                  <c:v>0.5770066246221788</c:v>
                </c:pt>
                <c:pt idx="1">
                  <c:v>0.5708372940658375</c:v>
                </c:pt>
                <c:pt idx="2">
                  <c:v>0.5643839693835382</c:v>
                </c:pt>
                <c:pt idx="3">
                  <c:v>0.5576486163204988</c:v>
                </c:pt>
                <c:pt idx="4">
                  <c:v>0.5506332865304986</c:v>
                </c:pt>
                <c:pt idx="5">
                  <c:v>0.5433401169509555</c:v>
                </c:pt>
                <c:pt idx="6">
                  <c:v>0.5357713291519748</c:v>
                </c:pt>
                <c:pt idx="7">
                  <c:v>0.5279292286596398</c:v>
                </c:pt>
                <c:pt idx="8">
                  <c:v>0.5198162042537289</c:v>
                </c:pt>
                <c:pt idx="9">
                  <c:v>0.5114347272400757</c:v>
                </c:pt>
                <c:pt idx="10">
                  <c:v>0.502787350697758</c:v>
                </c:pt>
                <c:pt idx="11">
                  <c:v>0.49387670870144657</c:v>
                </c:pt>
                <c:pt idx="12">
                  <c:v>0.4847055155190126</c:v>
                </c:pt>
                <c:pt idx="13">
                  <c:v>0.47527656478474284</c:v>
                </c:pt>
                <c:pt idx="14">
                  <c:v>0.46559272864837126</c:v>
                </c:pt>
                <c:pt idx="15">
                  <c:v>0.45565695690020264</c:v>
                </c:pt>
                <c:pt idx="16">
                  <c:v>0.4454722760725453</c:v>
                </c:pt>
                <c:pt idx="17">
                  <c:v>0.4350417885178483</c:v>
                </c:pt>
                <c:pt idx="18">
                  <c:v>0.4243686714636636</c:v>
                </c:pt>
                <c:pt idx="19">
                  <c:v>0.4134561760448386</c:v>
                </c:pt>
                <c:pt idx="20">
                  <c:v>0.40230762631318934</c:v>
                </c:pt>
                <c:pt idx="21">
                  <c:v>0.39092641822497204</c:v>
                </c:pt>
                <c:pt idx="22">
                  <c:v>0.3793160186064041</c:v>
                </c:pt>
                <c:pt idx="23">
                  <c:v>0.36747996409769107</c:v>
                </c:pt>
                <c:pt idx="24">
                  <c:v>0.3554218600756945</c:v>
                </c:pt>
                <c:pt idx="25">
                  <c:v>0.3431453795557092</c:v>
                </c:pt>
                <c:pt idx="26">
                  <c:v>0.33065426207263654</c:v>
                </c:pt>
                <c:pt idx="27">
                  <c:v>0.3179523125418458</c:v>
                </c:pt>
                <c:pt idx="28">
                  <c:v>0.30504340010022085</c:v>
                </c:pt>
                <c:pt idx="29">
                  <c:v>0.29193145692754247</c:v>
                </c:pt>
                <c:pt idx="30">
                  <c:v>0.2786204770487197</c:v>
                </c:pt>
                <c:pt idx="31">
                  <c:v>0.2651145151171698</c:v>
                </c:pt>
                <c:pt idx="32">
                  <c:v>0.25141768517974356</c:v>
                </c:pt>
                <c:pt idx="33">
                  <c:v>0.2375341594235018</c:v>
                </c:pt>
                <c:pt idx="34">
                  <c:v>0.22346816690489363</c:v>
                </c:pt>
                <c:pt idx="35">
                  <c:v>0.20922399226150062</c:v>
                </c:pt>
                <c:pt idx="36">
                  <c:v>0.19480597440690545</c:v>
                </c:pt>
                <c:pt idx="37">
                  <c:v>0.18021850520901733</c:v>
                </c:pt>
                <c:pt idx="38">
                  <c:v>0.1654660281522778</c:v>
                </c:pt>
                <c:pt idx="39">
                  <c:v>0.1505530369840848</c:v>
                </c:pt>
                <c:pt idx="40">
                  <c:v>0.13548407434602555</c:v>
                </c:pt>
                <c:pt idx="41">
                  <c:v>0.12026373039009597</c:v>
                </c:pt>
                <c:pt idx="42">
                  <c:v>0.1048966413805078</c:v>
                </c:pt>
                <c:pt idx="43">
                  <c:v>0.08938748828143761</c:v>
                </c:pt>
                <c:pt idx="44">
                  <c:v>0.07374099533117268</c:v>
                </c:pt>
                <c:pt idx="45">
                  <c:v>0.0579619286030113</c:v>
                </c:pt>
                <c:pt idx="46">
                  <c:v>0.04205509455354678</c:v>
                </c:pt>
                <c:pt idx="47">
                  <c:v>0.02602533855852346</c:v>
                </c:pt>
                <c:pt idx="48">
                  <c:v>0.009877543436901282</c:v>
                </c:pt>
                <c:pt idx="49">
                  <c:v>-0.0063833720364852575</c:v>
                </c:pt>
                <c:pt idx="50">
                  <c:v>-0.022752454629286545</c:v>
                </c:pt>
                <c:pt idx="51">
                  <c:v>-0.039224718160360605</c:v>
                </c:pt>
                <c:pt idx="52">
                  <c:v>-0.055795145018665504</c:v>
                </c:pt>
                <c:pt idx="53">
                  <c:v>-0.07245868769165892</c:v>
                </c:pt>
                <c:pt idx="54">
                  <c:v>-0.08921027030281925</c:v>
                </c:pt>
                <c:pt idx="55">
                  <c:v>-0.10604479015779317</c:v>
                </c:pt>
                <c:pt idx="56">
                  <c:v>-0.12295711929878059</c:v>
                </c:pt>
                <c:pt idx="57">
                  <c:v>-0.13994210606647817</c:v>
                </c:pt>
                <c:pt idx="58">
                  <c:v>-0.15699457666937908</c:v>
                </c:pt>
                <c:pt idx="59">
                  <c:v>-0.17410933675974677</c:v>
                </c:pt>
                <c:pt idx="60">
                  <c:v>-0.19128117301586328</c:v>
                </c:pt>
                <c:pt idx="61">
                  <c:v>-0.20850485473004368</c:v>
                </c:pt>
                <c:pt idx="62">
                  <c:v>-0.22577513540201627</c:v>
                </c:pt>
                <c:pt idx="63">
                  <c:v>-0.2430867543369734</c:v>
                </c:pt>
                <c:pt idx="64">
                  <c:v>-0.2604344382480861</c:v>
                </c:pt>
                <c:pt idx="65">
                  <c:v>-0.27781290286278426</c:v>
                </c:pt>
                <c:pt idx="66">
                  <c:v>-0.2952168545323972</c:v>
                </c:pt>
                <c:pt idx="67">
                  <c:v>-0.3126409918446364</c:v>
                </c:pt>
                <c:pt idx="68">
                  <c:v>-0.3300800072385134</c:v>
                </c:pt>
                <c:pt idx="69">
                  <c:v>-0.3475285886209896</c:v>
                </c:pt>
                <c:pt idx="70">
                  <c:v>-0.3649814209851477</c:v>
                </c:pt>
                <c:pt idx="71">
                  <c:v>-0.3824331880291801</c:v>
                </c:pt>
                <c:pt idx="72">
                  <c:v>-0.39987857377577196</c:v>
                </c:pt>
                <c:pt idx="73">
                  <c:v>-0.41731226419145606</c:v>
                </c:pt>
                <c:pt idx="74">
                  <c:v>-0.43472894880523366</c:v>
                </c:pt>
                <c:pt idx="75">
                  <c:v>-0.4521233223262521</c:v>
                </c:pt>
                <c:pt idx="76">
                  <c:v>-0.4694900862598338</c:v>
                </c:pt>
                <c:pt idx="77">
                  <c:v>-0.48682395052144906</c:v>
                </c:pt>
                <c:pt idx="78">
                  <c:v>-0.5041196350481127</c:v>
                </c:pt>
                <c:pt idx="79">
                  <c:v>-0.5213718714067991</c:v>
                </c:pt>
                <c:pt idx="80">
                  <c:v>-0.5385754043991731</c:v>
                </c:pt>
                <c:pt idx="81">
                  <c:v>-0.5557249936624309</c:v>
                </c:pt>
                <c:pt idx="82">
                  <c:v>-0.5728154152655509</c:v>
                </c:pt>
                <c:pt idx="83">
                  <c:v>-0.5898414633005544</c:v>
                </c:pt>
                <c:pt idx="84">
                  <c:v>-0.6067979514682611</c:v>
                </c:pt>
                <c:pt idx="85">
                  <c:v>-0.6236797146581414</c:v>
                </c:pt>
                <c:pt idx="86">
                  <c:v>-0.6404816105215766</c:v>
                </c:pt>
                <c:pt idx="87">
                  <c:v>-0.6571985210383231</c:v>
                </c:pt>
                <c:pt idx="88">
                  <c:v>-0.673825354075497</c:v>
                </c:pt>
                <c:pt idx="89">
                  <c:v>-0.6903570449386878</c:v>
                </c:pt>
                <c:pt idx="90">
                  <c:v>-0.7067885579146986</c:v>
                </c:pt>
                <c:pt idx="91">
                  <c:v>-0.7231148878055286</c:v>
                </c:pt>
                <c:pt idx="92">
                  <c:v>-0.7393310614529225</c:v>
                </c:pt>
                <c:pt idx="93">
                  <c:v>-0.7554321392532979</c:v>
                </c:pt>
                <c:pt idx="94">
                  <c:v>-0.771413216662382</c:v>
                </c:pt>
                <c:pt idx="95">
                  <c:v>-0.7872694256891841</c:v>
                </c:pt>
                <c:pt idx="96">
                  <c:v>-0.8029959363788189</c:v>
                </c:pt>
                <c:pt idx="97">
                  <c:v>-0.8185879582838103</c:v>
                </c:pt>
                <c:pt idx="98">
                  <c:v>-0.8340407419232295</c:v>
                </c:pt>
                <c:pt idx="99">
                  <c:v>-0.8493495802294857</c:v>
                </c:pt>
                <c:pt idx="100">
                  <c:v>-0.8645098099821307</c:v>
                </c:pt>
                <c:pt idx="101">
                  <c:v>-0.8795168132283091</c:v>
                </c:pt>
                <c:pt idx="102">
                  <c:v>-0.8943660186894806</c:v>
                </c:pt>
                <c:pt idx="103">
                  <c:v>-0.9090529031538019</c:v>
                </c:pt>
                <c:pt idx="104">
                  <c:v>-0.9235729928539902</c:v>
                </c:pt>
                <c:pt idx="105">
                  <c:v>-0.9379218648300633</c:v>
                </c:pt>
                <c:pt idx="106">
                  <c:v>-0.9520951482766171</c:v>
                </c:pt>
                <c:pt idx="107">
                  <c:v>-0.9660885258742025</c:v>
                </c:pt>
                <c:pt idx="108">
                  <c:v>-0.9798977351044691</c:v>
                </c:pt>
                <c:pt idx="109">
                  <c:v>-0.9935185695485012</c:v>
                </c:pt>
                <c:pt idx="110">
                  <c:v>-1.006946880168179</c:v>
                </c:pt>
                <c:pt idx="111">
                  <c:v>-1.0201785765700049</c:v>
                </c:pt>
                <c:pt idx="112">
                  <c:v>-1.0332096282510768</c:v>
                </c:pt>
                <c:pt idx="113">
                  <c:v>-1.0460360658268073</c:v>
                </c:pt>
                <c:pt idx="114">
                  <c:v>-1.0586539822400793</c:v>
                </c:pt>
                <c:pt idx="115">
                  <c:v>-1.0710595339513105</c:v>
                </c:pt>
                <c:pt idx="116">
                  <c:v>-1.0832489421092741</c:v>
                </c:pt>
                <c:pt idx="117">
                  <c:v>-1.0952184937021638</c:v>
                </c:pt>
                <c:pt idx="118">
                  <c:v>-1.106964542688613</c:v>
                </c:pt>
                <c:pt idx="119">
                  <c:v>-1.1184835111083045</c:v>
                </c:pt>
                <c:pt idx="120">
                  <c:v>-1.1297718901718894</c:v>
                </c:pt>
                <c:pt idx="121">
                  <c:v>-1.1408262413297428</c:v>
                </c:pt>
                <c:pt idx="122">
                  <c:v>-1.151643197319416</c:v>
                </c:pt>
                <c:pt idx="123">
                  <c:v>-1.1622194631913283</c:v>
                </c:pt>
                <c:pt idx="124">
                  <c:v>-1.172551817312432</c:v>
                </c:pt>
                <c:pt idx="125">
                  <c:v>-1.1826371123475874</c:v>
                </c:pt>
                <c:pt idx="126">
                  <c:v>-1.1924722762182194</c:v>
                </c:pt>
                <c:pt idx="127">
                  <c:v>-1.2020543130381378</c:v>
                </c:pt>
                <c:pt idx="128">
                  <c:v>-1.2113803040261042</c:v>
                </c:pt>
                <c:pt idx="129">
                  <c:v>-1.2204474083949202</c:v>
                </c:pt>
                <c:pt idx="130">
                  <c:v>-1.2292528642167535</c:v>
                </c:pt>
                <c:pt idx="131">
                  <c:v>-1.2377939892644745</c:v>
                </c:pt>
                <c:pt idx="132">
                  <c:v>-1.2460681818286465</c:v>
                </c:pt>
                <c:pt idx="133">
                  <c:v>-1.254072921510061</c:v>
                </c:pt>
                <c:pt idx="134">
                  <c:v>-1.261805769987467</c:v>
                </c:pt>
                <c:pt idx="135">
                  <c:v>-1.2692643717603085</c:v>
                </c:pt>
                <c:pt idx="136">
                  <c:v>-1.2764464548662269</c:v>
                </c:pt>
                <c:pt idx="137">
                  <c:v>-1.2833498315731453</c:v>
                </c:pt>
                <c:pt idx="138">
                  <c:v>-1.2899723990456384</c:v>
                </c:pt>
                <c:pt idx="139">
                  <c:v>-1.2963121399854998</c:v>
                </c:pt>
                <c:pt idx="140">
                  <c:v>-1.3023671232462246</c:v>
                </c:pt>
                <c:pt idx="141">
                  <c:v>-1.3081355044212557</c:v>
                </c:pt>
                <c:pt idx="142">
                  <c:v>-1.3136155264058034</c:v>
                </c:pt>
                <c:pt idx="143">
                  <c:v>-1.3188055199320938</c:v>
                </c:pt>
                <c:pt idx="144">
                  <c:v>-1.3237039040778178</c:v>
                </c:pt>
                <c:pt idx="145">
                  <c:v>-1.3283091867477128</c:v>
                </c:pt>
                <c:pt idx="146">
                  <c:v>-1.3326199651280652</c:v>
                </c:pt>
                <c:pt idx="147">
                  <c:v>-1.3366349261140176</c:v>
                </c:pt>
                <c:pt idx="148">
                  <c:v>-1.3403528467095667</c:v>
                </c:pt>
                <c:pt idx="149">
                  <c:v>-1.3437725944000791</c:v>
                </c:pt>
                <c:pt idx="150">
                  <c:v>-1.3468931274972806</c:v>
                </c:pt>
                <c:pt idx="151">
                  <c:v>-1.3497134954565606</c:v>
                </c:pt>
                <c:pt idx="152">
                  <c:v>-1.352232839166517</c:v>
                </c:pt>
                <c:pt idx="153">
                  <c:v>-1.3544503912106487</c:v>
                </c:pt>
                <c:pt idx="154">
                  <c:v>-1.356365476101125</c:v>
                </c:pt>
                <c:pt idx="155">
                  <c:v>-1.357977510484534</c:v>
                </c:pt>
                <c:pt idx="156">
                  <c:v>-1.3592860033195866</c:v>
                </c:pt>
                <c:pt idx="157">
                  <c:v>-1.3602905560266896</c:v>
                </c:pt>
                <c:pt idx="158">
                  <c:v>-1.3609908626093572</c:v>
                </c:pt>
                <c:pt idx="159">
                  <c:v>-1.3613867097474202</c:v>
                </c:pt>
                <c:pt idx="160">
                  <c:v>-1.361477976862006</c:v>
                </c:pt>
                <c:pt idx="161">
                  <c:v>-1.3612646361522671</c:v>
                </c:pt>
                <c:pt idx="162">
                  <c:v>-1.3607467526038504</c:v>
                </c:pt>
                <c:pt idx="163">
                  <c:v>-1.3599244839691014</c:v>
                </c:pt>
                <c:pt idx="164">
                  <c:v>-1.3587980807190119</c:v>
                </c:pt>
                <c:pt idx="165">
                  <c:v>-1.357367885966925</c:v>
                </c:pt>
                <c:pt idx="166">
                  <c:v>-1.3556343353640143</c:v>
                </c:pt>
                <c:pt idx="167">
                  <c:v>-1.3535979569665877</c:v>
                </c:pt>
                <c:pt idx="168">
                  <c:v>-1.351259371075232</c:v>
                </c:pt>
                <c:pt idx="169">
                  <c:v>-1.3486192900458642</c:v>
                </c:pt>
                <c:pt idx="170">
                  <c:v>-1.3456785180727406</c:v>
                </c:pt>
                <c:pt idx="171">
                  <c:v>-1.3424379509434952</c:v>
                </c:pt>
                <c:pt idx="172">
                  <c:v>-1.3388985757662621</c:v>
                </c:pt>
                <c:pt idx="173">
                  <c:v>-1.3350614706690098</c:v>
                </c:pt>
                <c:pt idx="174">
                  <c:v>-1.3309278044711215</c:v>
                </c:pt>
                <c:pt idx="175">
                  <c:v>-1.3264988363273649</c:v>
                </c:pt>
                <c:pt idx="176">
                  <c:v>-1.321775915344345</c:v>
                </c:pt>
                <c:pt idx="177">
                  <c:v>-1.3167604801695374</c:v>
                </c:pt>
                <c:pt idx="178">
                  <c:v>-1.3114540585530856</c:v>
                </c:pt>
                <c:pt idx="179">
                  <c:v>-1.3058582668824188</c:v>
                </c:pt>
                <c:pt idx="180">
                  <c:v>-1.299974809689887</c:v>
                </c:pt>
                <c:pt idx="181">
                  <c:v>-1.293805479133546</c:v>
                </c:pt>
                <c:pt idx="182">
                  <c:v>-1.2873521544512516</c:v>
                </c:pt>
                <c:pt idx="183">
                  <c:v>-1.2806168013882069</c:v>
                </c:pt>
                <c:pt idx="184">
                  <c:v>-1.2736014715982067</c:v>
                </c:pt>
                <c:pt idx="185">
                  <c:v>-1.2663083020186638</c:v>
                </c:pt>
                <c:pt idx="186">
                  <c:v>-1.2587395142196827</c:v>
                </c:pt>
                <c:pt idx="187">
                  <c:v>-1.2508974137273476</c:v>
                </c:pt>
                <c:pt idx="188">
                  <c:v>-1.2427843893214436</c:v>
                </c:pt>
                <c:pt idx="189">
                  <c:v>-1.2344029123077835</c:v>
                </c:pt>
                <c:pt idx="190">
                  <c:v>-1.225755535765466</c:v>
                </c:pt>
                <c:pt idx="191">
                  <c:v>-1.2168448937691543</c:v>
                </c:pt>
                <c:pt idx="192">
                  <c:v>-1.2076737005867202</c:v>
                </c:pt>
                <c:pt idx="193">
                  <c:v>-1.1982447498524504</c:v>
                </c:pt>
                <c:pt idx="194">
                  <c:v>-1.1885609137160869</c:v>
                </c:pt>
                <c:pt idx="195">
                  <c:v>-1.1786251419679101</c:v>
                </c:pt>
                <c:pt idx="196">
                  <c:v>-1.1684404611402528</c:v>
                </c:pt>
                <c:pt idx="197">
                  <c:v>-1.1580099735855558</c:v>
                </c:pt>
                <c:pt idx="198">
                  <c:v>-1.147336856531371</c:v>
                </c:pt>
                <c:pt idx="199">
                  <c:v>-1.1364243611125548</c:v>
                </c:pt>
                <c:pt idx="200">
                  <c:v>-1.1252758113809058</c:v>
                </c:pt>
                <c:pt idx="201">
                  <c:v>-1.1138946032926793</c:v>
                </c:pt>
                <c:pt idx="202">
                  <c:v>-1.1022842036741114</c:v>
                </c:pt>
                <c:pt idx="203">
                  <c:v>-1.0904481491653981</c:v>
                </c:pt>
                <c:pt idx="204">
                  <c:v>-1.0783900451434016</c:v>
                </c:pt>
                <c:pt idx="205">
                  <c:v>-1.0661135646234263</c:v>
                </c:pt>
                <c:pt idx="206">
                  <c:v>-1.0536224471403437</c:v>
                </c:pt>
                <c:pt idx="207">
                  <c:v>-1.040920497609553</c:v>
                </c:pt>
                <c:pt idx="208">
                  <c:v>-1.028011585167928</c:v>
                </c:pt>
                <c:pt idx="209">
                  <c:v>-1.0148996419952496</c:v>
                </c:pt>
                <c:pt idx="210">
                  <c:v>-1.0015886621164267</c:v>
                </c:pt>
                <c:pt idx="211">
                  <c:v>-0.9880827001848878</c:v>
                </c:pt>
                <c:pt idx="212">
                  <c:v>-0.9743858702474504</c:v>
                </c:pt>
                <c:pt idx="213">
                  <c:v>-0.9605023444912086</c:v>
                </c:pt>
                <c:pt idx="214">
                  <c:v>-0.9464363519726005</c:v>
                </c:pt>
                <c:pt idx="215">
                  <c:v>-0.9321921773292074</c:v>
                </c:pt>
                <c:pt idx="216">
                  <c:v>-0.9177741594746123</c:v>
                </c:pt>
                <c:pt idx="217">
                  <c:v>-0.903186690276736</c:v>
                </c:pt>
                <c:pt idx="218">
                  <c:v>-0.8884342132199845</c:v>
                </c:pt>
                <c:pt idx="219">
                  <c:v>-0.8735212220517916</c:v>
                </c:pt>
                <c:pt idx="220">
                  <c:v>-0.8584522594137323</c:v>
                </c:pt>
                <c:pt idx="221">
                  <c:v>-0.8432319154578026</c:v>
                </c:pt>
                <c:pt idx="222">
                  <c:v>-0.8278648264482269</c:v>
                </c:pt>
                <c:pt idx="223">
                  <c:v>-0.8123556733491567</c:v>
                </c:pt>
                <c:pt idx="224">
                  <c:v>-0.7967091803988792</c:v>
                </c:pt>
                <c:pt idx="225">
                  <c:v>-0.7809301136707177</c:v>
                </c:pt>
                <c:pt idx="226">
                  <c:v>-0.7650232796212532</c:v>
                </c:pt>
                <c:pt idx="227">
                  <c:v>-0.74899352362623</c:v>
                </c:pt>
                <c:pt idx="228">
                  <c:v>-0.7328457285046208</c:v>
                </c:pt>
                <c:pt idx="229">
                  <c:v>-0.716584813031221</c:v>
                </c:pt>
                <c:pt idx="230">
                  <c:v>-0.7002157304384198</c:v>
                </c:pt>
                <c:pt idx="231">
                  <c:v>-0.6837434669073457</c:v>
                </c:pt>
                <c:pt idx="232">
                  <c:v>-0.6671730400490408</c:v>
                </c:pt>
                <c:pt idx="233">
                  <c:v>-0.6505094973760474</c:v>
                </c:pt>
                <c:pt idx="234">
                  <c:v>-0.6337579147649006</c:v>
                </c:pt>
                <c:pt idx="235">
                  <c:v>-0.6169233949099131</c:v>
                </c:pt>
                <c:pt idx="236">
                  <c:v>-0.6000110657689256</c:v>
                </c:pt>
                <c:pt idx="237">
                  <c:v>-0.583026079001228</c:v>
                </c:pt>
                <c:pt idx="238">
                  <c:v>-0.5659736083983271</c:v>
                </c:pt>
                <c:pt idx="239">
                  <c:v>-0.5488588483079594</c:v>
                </c:pt>
                <c:pt idx="240">
                  <c:v>-0.5316870120518569</c:v>
                </c:pt>
                <c:pt idx="241">
                  <c:v>-0.5144633303376625</c:v>
                </c:pt>
                <c:pt idx="242">
                  <c:v>-0.4971930496656899</c:v>
                </c:pt>
                <c:pt idx="243">
                  <c:v>-0.47988143073073275</c:v>
                </c:pt>
                <c:pt idx="244">
                  <c:v>-0.46253374681962</c:v>
                </c:pt>
                <c:pt idx="245">
                  <c:v>-0.44515528220493605</c:v>
                </c:pt>
                <c:pt idx="246">
                  <c:v>-0.4277513305353231</c:v>
                </c:pt>
                <c:pt idx="247">
                  <c:v>-0.4103271932230697</c:v>
                </c:pt>
                <c:pt idx="248">
                  <c:v>-0.3928881778291927</c:v>
                </c:pt>
                <c:pt idx="249">
                  <c:v>-0.3754395964467165</c:v>
                </c:pt>
                <c:pt idx="250">
                  <c:v>-0.3579867640825585</c:v>
                </c:pt>
                <c:pt idx="251">
                  <c:v>-0.34053499703854023</c:v>
                </c:pt>
                <c:pt idx="252">
                  <c:v>-0.32308961129193414</c:v>
                </c:pt>
                <c:pt idx="253">
                  <c:v>-0.30565592087625004</c:v>
                </c:pt>
                <c:pt idx="254">
                  <c:v>-0.2882392362624725</c:v>
                </c:pt>
                <c:pt idx="255">
                  <c:v>-0.27084486274145403</c:v>
                </c:pt>
                <c:pt idx="256">
                  <c:v>-0.2534780988078723</c:v>
                </c:pt>
                <c:pt idx="257">
                  <c:v>-0.2361442345462712</c:v>
                </c:pt>
                <c:pt idx="258">
                  <c:v>-0.21884855001959344</c:v>
                </c:pt>
                <c:pt idx="259">
                  <c:v>-0.20159631366090705</c:v>
                </c:pt>
                <c:pt idx="260">
                  <c:v>-0.1843927806685331</c:v>
                </c:pt>
                <c:pt idx="261">
                  <c:v>-0.16724319140527535</c:v>
                </c:pt>
                <c:pt idx="262">
                  <c:v>-0.15015276980215528</c:v>
                </c:pt>
                <c:pt idx="263">
                  <c:v>-0.13312672176716564</c:v>
                </c:pt>
                <c:pt idx="264">
                  <c:v>-0.11617023359944517</c:v>
                </c:pt>
                <c:pt idx="265">
                  <c:v>-0.0992884704095649</c:v>
                </c:pt>
                <c:pt idx="266">
                  <c:v>-0.08248657454612962</c:v>
                </c:pt>
                <c:pt idx="267">
                  <c:v>-0.06576966402938317</c:v>
                </c:pt>
                <c:pt idx="268">
                  <c:v>-0.049142830992222664</c:v>
                </c:pt>
                <c:pt idx="269">
                  <c:v>-0.032611140129031935</c:v>
                </c:pt>
                <c:pt idx="270">
                  <c:v>-0.016179627153007636</c:v>
                </c:pt>
                <c:pt idx="271">
                  <c:v>0.0001467027378222463</c:v>
                </c:pt>
                <c:pt idx="272">
                  <c:v>0.016362876385216163</c:v>
                </c:pt>
                <c:pt idx="273">
                  <c:v>0.032463954185591504</c:v>
                </c:pt>
                <c:pt idx="274">
                  <c:v>0.048445031594662624</c:v>
                </c:pt>
                <c:pt idx="275">
                  <c:v>0.0643012406214647</c:v>
                </c:pt>
                <c:pt idx="276">
                  <c:v>0.0800277513111125</c:v>
                </c:pt>
                <c:pt idx="277">
                  <c:v>0.09561977321610382</c:v>
                </c:pt>
                <c:pt idx="278">
                  <c:v>0.11107255685552303</c:v>
                </c:pt>
                <c:pt idx="279">
                  <c:v>0.12638139516177915</c:v>
                </c:pt>
                <c:pt idx="280">
                  <c:v>0.14154162491441175</c:v>
                </c:pt>
                <c:pt idx="281">
                  <c:v>0.1565486281606025</c:v>
                </c:pt>
                <c:pt idx="282">
                  <c:v>0.1713978336217739</c:v>
                </c:pt>
                <c:pt idx="283">
                  <c:v>0.18608471808609522</c:v>
                </c:pt>
                <c:pt idx="284">
                  <c:v>0.20060480778628348</c:v>
                </c:pt>
                <c:pt idx="285">
                  <c:v>0.21495367976235663</c:v>
                </c:pt>
                <c:pt idx="286">
                  <c:v>0.22912696320889886</c:v>
                </c:pt>
                <c:pt idx="287">
                  <c:v>0.24312034080649564</c:v>
                </c:pt>
                <c:pt idx="288">
                  <c:v>0.25692955003676216</c:v>
                </c:pt>
                <c:pt idx="289">
                  <c:v>0.2705503844807942</c:v>
                </c:pt>
                <c:pt idx="290">
                  <c:v>0.2839786951004721</c:v>
                </c:pt>
                <c:pt idx="291">
                  <c:v>0.2972103915022873</c:v>
                </c:pt>
                <c:pt idx="292">
                  <c:v>0.31024144318335917</c:v>
                </c:pt>
                <c:pt idx="293">
                  <c:v>0.32306788075910026</c:v>
                </c:pt>
                <c:pt idx="294">
                  <c:v>0.3356857971723722</c:v>
                </c:pt>
                <c:pt idx="295">
                  <c:v>0.3480913488836033</c:v>
                </c:pt>
                <c:pt idx="296">
                  <c:v>0.36028075704156687</c:v>
                </c:pt>
                <c:pt idx="297">
                  <c:v>0.372250308634447</c:v>
                </c:pt>
                <c:pt idx="298">
                  <c:v>0.3839963576208963</c:v>
                </c:pt>
                <c:pt idx="299">
                  <c:v>0.3955153260405972</c:v>
                </c:pt>
                <c:pt idx="300">
                  <c:v>0.4068037051041821</c:v>
                </c:pt>
                <c:pt idx="301">
                  <c:v>0.41785805626203537</c:v>
                </c:pt>
                <c:pt idx="302">
                  <c:v>0.4286750122517085</c:v>
                </c:pt>
                <c:pt idx="303">
                  <c:v>0.43925127812361214</c:v>
                </c:pt>
                <c:pt idx="304">
                  <c:v>0.4495836322447246</c:v>
                </c:pt>
                <c:pt idx="305">
                  <c:v>0.4596689272798799</c:v>
                </c:pt>
                <c:pt idx="306">
                  <c:v>0.4695040911505119</c:v>
                </c:pt>
                <c:pt idx="307">
                  <c:v>0.4790861279704302</c:v>
                </c:pt>
                <c:pt idx="308">
                  <c:v>0.48841211895839637</c:v>
                </c:pt>
                <c:pt idx="309">
                  <c:v>0.4974792233272051</c:v>
                </c:pt>
                <c:pt idx="310">
                  <c:v>0.5062846791490456</c:v>
                </c:pt>
                <c:pt idx="311">
                  <c:v>0.5148258041967666</c:v>
                </c:pt>
                <c:pt idx="312">
                  <c:v>0.5230999967609387</c:v>
                </c:pt>
                <c:pt idx="313">
                  <c:v>0.5311047364423529</c:v>
                </c:pt>
                <c:pt idx="314">
                  <c:v>0.5388375849197526</c:v>
                </c:pt>
                <c:pt idx="315">
                  <c:v>0.5462961866925944</c:v>
                </c:pt>
                <c:pt idx="316">
                  <c:v>0.5534782697985188</c:v>
                </c:pt>
                <c:pt idx="317">
                  <c:v>0.5603816465054372</c:v>
                </c:pt>
                <c:pt idx="318">
                  <c:v>0.5670042139779301</c:v>
                </c:pt>
                <c:pt idx="319">
                  <c:v>0.5733439549177914</c:v>
                </c:pt>
                <c:pt idx="320">
                  <c:v>0.5793989381785112</c:v>
                </c:pt>
                <c:pt idx="321">
                  <c:v>0.5851673193535427</c:v>
                </c:pt>
                <c:pt idx="322">
                  <c:v>0.5906473413380948</c:v>
                </c:pt>
                <c:pt idx="323">
                  <c:v>0.5958373348643853</c:v>
                </c:pt>
                <c:pt idx="324">
                  <c:v>0.6007357190101092</c:v>
                </c:pt>
                <c:pt idx="325">
                  <c:v>0.605341001680004</c:v>
                </c:pt>
                <c:pt idx="326">
                  <c:v>0.6096517800603529</c:v>
                </c:pt>
                <c:pt idx="327">
                  <c:v>0.6136667410463088</c:v>
                </c:pt>
                <c:pt idx="328">
                  <c:v>0.6173846616418577</c:v>
                </c:pt>
                <c:pt idx="329">
                  <c:v>0.6208044093323701</c:v>
                </c:pt>
                <c:pt idx="330">
                  <c:v>0.6239249424295719</c:v>
                </c:pt>
                <c:pt idx="331">
                  <c:v>0.6267453103888516</c:v>
                </c:pt>
                <c:pt idx="332">
                  <c:v>0.629264654098806</c:v>
                </c:pt>
                <c:pt idx="333">
                  <c:v>0.6314822061429397</c:v>
                </c:pt>
                <c:pt idx="334">
                  <c:v>0.6333972910334158</c:v>
                </c:pt>
                <c:pt idx="335">
                  <c:v>0.6350093254168248</c:v>
                </c:pt>
                <c:pt idx="336">
                  <c:v>0.6363178182518774</c:v>
                </c:pt>
                <c:pt idx="337">
                  <c:v>0.6373223709589797</c:v>
                </c:pt>
                <c:pt idx="338">
                  <c:v>0.6380226775416473</c:v>
                </c:pt>
                <c:pt idx="339">
                  <c:v>0.6384185246797107</c:v>
                </c:pt>
                <c:pt idx="340">
                  <c:v>0.6385097917942963</c:v>
                </c:pt>
                <c:pt idx="341">
                  <c:v>0.6382964510845575</c:v>
                </c:pt>
                <c:pt idx="342">
                  <c:v>0.6377785675361407</c:v>
                </c:pt>
                <c:pt idx="343">
                  <c:v>0.6369562989013924</c:v>
                </c:pt>
                <c:pt idx="344">
                  <c:v>0.6358298956513031</c:v>
                </c:pt>
                <c:pt idx="345">
                  <c:v>0.634399700899215</c:v>
                </c:pt>
                <c:pt idx="346">
                  <c:v>0.6326661502963042</c:v>
                </c:pt>
                <c:pt idx="347">
                  <c:v>0.6306297718988776</c:v>
                </c:pt>
                <c:pt idx="348">
                  <c:v>0.628291186007522</c:v>
                </c:pt>
                <c:pt idx="349">
                  <c:v>0.6256511049781563</c:v>
                </c:pt>
                <c:pt idx="350">
                  <c:v>0.622710333005033</c:v>
                </c:pt>
                <c:pt idx="351">
                  <c:v>0.6194697658757851</c:v>
                </c:pt>
                <c:pt idx="352">
                  <c:v>0.6159303906985518</c:v>
                </c:pt>
                <c:pt idx="353">
                  <c:v>0.6120932856012993</c:v>
                </c:pt>
                <c:pt idx="354">
                  <c:v>0.6079596194034111</c:v>
                </c:pt>
                <c:pt idx="355">
                  <c:v>0.6035306512596581</c:v>
                </c:pt>
                <c:pt idx="356">
                  <c:v>0.5988077302766344</c:v>
                </c:pt>
                <c:pt idx="357">
                  <c:v>0.5937922951018266</c:v>
                </c:pt>
                <c:pt idx="358">
                  <c:v>0.5884858734853748</c:v>
                </c:pt>
                <c:pt idx="359">
                  <c:v>0.582890081814708</c:v>
                </c:pt>
              </c:numCache>
            </c:numRef>
          </c:xVal>
          <c:yVal>
            <c:numRef>
              <c:f>Data!$F$4:$F$363</c:f>
              <c:numCache>
                <c:ptCount val="360"/>
                <c:pt idx="0">
                  <c:v>3.845304465380849</c:v>
                </c:pt>
                <c:pt idx="1">
                  <c:v>3.8616307952716786</c:v>
                </c:pt>
                <c:pt idx="2">
                  <c:v>3.877846968919073</c:v>
                </c:pt>
                <c:pt idx="3">
                  <c:v>3.893948046719435</c:v>
                </c:pt>
                <c:pt idx="4">
                  <c:v>3.909929124128519</c:v>
                </c:pt>
                <c:pt idx="5">
                  <c:v>3.9257853331553214</c:v>
                </c:pt>
                <c:pt idx="6">
                  <c:v>3.941511843844969</c:v>
                </c:pt>
                <c:pt idx="7">
                  <c:v>3.95710386574996</c:v>
                </c:pt>
                <c:pt idx="8">
                  <c:v>3.9725566493893796</c:v>
                </c:pt>
                <c:pt idx="9">
                  <c:v>3.987865487695623</c:v>
                </c:pt>
                <c:pt idx="10">
                  <c:v>4.003025717448268</c:v>
                </c:pt>
                <c:pt idx="11">
                  <c:v>4.018032720694459</c:v>
                </c:pt>
                <c:pt idx="12">
                  <c:v>4.03288192615563</c:v>
                </c:pt>
                <c:pt idx="13">
                  <c:v>4.047568810619952</c:v>
                </c:pt>
                <c:pt idx="14">
                  <c:v>4.0620889003201395</c:v>
                </c:pt>
                <c:pt idx="15">
                  <c:v>4.0764377722962015</c:v>
                </c:pt>
                <c:pt idx="16">
                  <c:v>4.090611055742755</c:v>
                </c:pt>
                <c:pt idx="17">
                  <c:v>4.104604433340352</c:v>
                </c:pt>
                <c:pt idx="18">
                  <c:v>4.118413642570618</c:v>
                </c:pt>
                <c:pt idx="19">
                  <c:v>4.132034477014651</c:v>
                </c:pt>
                <c:pt idx="20">
                  <c:v>4.145462787634329</c:v>
                </c:pt>
                <c:pt idx="21">
                  <c:v>4.158694484036143</c:v>
                </c:pt>
                <c:pt idx="22">
                  <c:v>4.171725535717215</c:v>
                </c:pt>
                <c:pt idx="23">
                  <c:v>4.184551973292956</c:v>
                </c:pt>
                <c:pt idx="24">
                  <c:v>4.197169889706228</c:v>
                </c:pt>
                <c:pt idx="25">
                  <c:v>4.20957544141746</c:v>
                </c:pt>
                <c:pt idx="26">
                  <c:v>4.221764849575413</c:v>
                </c:pt>
                <c:pt idx="27">
                  <c:v>4.233734401168303</c:v>
                </c:pt>
                <c:pt idx="28">
                  <c:v>4.245480450154752</c:v>
                </c:pt>
                <c:pt idx="29">
                  <c:v>4.256999418574454</c:v>
                </c:pt>
                <c:pt idx="30">
                  <c:v>4.268287797638038</c:v>
                </c:pt>
                <c:pt idx="31">
                  <c:v>4.279342148795892</c:v>
                </c:pt>
                <c:pt idx="32">
                  <c:v>4.290159104785555</c:v>
                </c:pt>
                <c:pt idx="33">
                  <c:v>4.300735370657468</c:v>
                </c:pt>
                <c:pt idx="34">
                  <c:v>4.311067724778581</c:v>
                </c:pt>
                <c:pt idx="35">
                  <c:v>4.321153019813735</c:v>
                </c:pt>
                <c:pt idx="36">
                  <c:v>4.330988183684368</c:v>
                </c:pt>
                <c:pt idx="37">
                  <c:v>4.340570220504286</c:v>
                </c:pt>
                <c:pt idx="38">
                  <c:v>4.349896211492244</c:v>
                </c:pt>
                <c:pt idx="39">
                  <c:v>4.358963315861061</c:v>
                </c:pt>
                <c:pt idx="40">
                  <c:v>4.3677687716829015</c:v>
                </c:pt>
                <c:pt idx="41">
                  <c:v>4.376309896730622</c:v>
                </c:pt>
                <c:pt idx="42">
                  <c:v>4.384584089294794</c:v>
                </c:pt>
                <c:pt idx="43">
                  <c:v>4.3925888289762085</c:v>
                </c:pt>
                <c:pt idx="44">
                  <c:v>4.400321677453608</c:v>
                </c:pt>
                <c:pt idx="45">
                  <c:v>4.40778027922645</c:v>
                </c:pt>
                <c:pt idx="46">
                  <c:v>4.414962362332374</c:v>
                </c:pt>
                <c:pt idx="47">
                  <c:v>4.421865739039292</c:v>
                </c:pt>
                <c:pt idx="48">
                  <c:v>4.4284883065117855</c:v>
                </c:pt>
                <c:pt idx="49">
                  <c:v>4.434828047451642</c:v>
                </c:pt>
                <c:pt idx="50">
                  <c:v>4.440883030712367</c:v>
                </c:pt>
                <c:pt idx="51">
                  <c:v>4.446651411887398</c:v>
                </c:pt>
                <c:pt idx="52">
                  <c:v>4.45213143387195</c:v>
                </c:pt>
                <c:pt idx="53">
                  <c:v>4.457321427398241</c:v>
                </c:pt>
                <c:pt idx="54">
                  <c:v>4.462219811543965</c:v>
                </c:pt>
                <c:pt idx="55">
                  <c:v>4.466825094213855</c:v>
                </c:pt>
                <c:pt idx="56">
                  <c:v>4.471135872594209</c:v>
                </c:pt>
                <c:pt idx="57">
                  <c:v>4.475150833580164</c:v>
                </c:pt>
                <c:pt idx="58">
                  <c:v>4.478868754175713</c:v>
                </c:pt>
                <c:pt idx="59">
                  <c:v>4.4822885018662255</c:v>
                </c:pt>
                <c:pt idx="60">
                  <c:v>4.485409034963427</c:v>
                </c:pt>
                <c:pt idx="61">
                  <c:v>4.488229402922705</c:v>
                </c:pt>
                <c:pt idx="62">
                  <c:v>4.490748746632661</c:v>
                </c:pt>
                <c:pt idx="63">
                  <c:v>4.492966298676794</c:v>
                </c:pt>
                <c:pt idx="64">
                  <c:v>4.494881383567271</c:v>
                </c:pt>
                <c:pt idx="65">
                  <c:v>4.4964934179506795</c:v>
                </c:pt>
                <c:pt idx="66">
                  <c:v>4.497801910785732</c:v>
                </c:pt>
                <c:pt idx="67">
                  <c:v>4.498806463492834</c:v>
                </c:pt>
                <c:pt idx="68">
                  <c:v>4.499506770075502</c:v>
                </c:pt>
                <c:pt idx="69">
                  <c:v>4.499902617213565</c:v>
                </c:pt>
                <c:pt idx="70">
                  <c:v>4.499993884328151</c:v>
                </c:pt>
                <c:pt idx="71">
                  <c:v>4.499780543618412</c:v>
                </c:pt>
                <c:pt idx="72">
                  <c:v>4.499262660069996</c:v>
                </c:pt>
                <c:pt idx="73">
                  <c:v>4.498440391435247</c:v>
                </c:pt>
                <c:pt idx="74">
                  <c:v>4.497313988185158</c:v>
                </c:pt>
                <c:pt idx="75">
                  <c:v>4.4958837934330695</c:v>
                </c:pt>
                <c:pt idx="76">
                  <c:v>4.494150242830159</c:v>
                </c:pt>
                <c:pt idx="77">
                  <c:v>4.492113864432732</c:v>
                </c:pt>
                <c:pt idx="78">
                  <c:v>4.489775278541378</c:v>
                </c:pt>
                <c:pt idx="79">
                  <c:v>4.487135197512011</c:v>
                </c:pt>
                <c:pt idx="80">
                  <c:v>4.484194425538887</c:v>
                </c:pt>
                <c:pt idx="81">
                  <c:v>4.48095385840964</c:v>
                </c:pt>
                <c:pt idx="82">
                  <c:v>4.4774144832324065</c:v>
                </c:pt>
                <c:pt idx="83">
                  <c:v>4.473577378135154</c:v>
                </c:pt>
                <c:pt idx="84">
                  <c:v>4.469443711937269</c:v>
                </c:pt>
                <c:pt idx="85">
                  <c:v>4.465014743793512</c:v>
                </c:pt>
                <c:pt idx="86">
                  <c:v>4.460291822810489</c:v>
                </c:pt>
                <c:pt idx="87">
                  <c:v>4.455276387635681</c:v>
                </c:pt>
                <c:pt idx="88">
                  <c:v>4.449969966019229</c:v>
                </c:pt>
                <c:pt idx="89">
                  <c:v>4.444374174348562</c:v>
                </c:pt>
                <c:pt idx="90">
                  <c:v>4.438490717156036</c:v>
                </c:pt>
                <c:pt idx="91">
                  <c:v>4.432321386599694</c:v>
                </c:pt>
                <c:pt idx="92">
                  <c:v>4.425868061917395</c:v>
                </c:pt>
                <c:pt idx="93">
                  <c:v>4.41913270885435</c:v>
                </c:pt>
                <c:pt idx="94">
                  <c:v>4.41211737906435</c:v>
                </c:pt>
                <c:pt idx="95">
                  <c:v>4.404824209484807</c:v>
                </c:pt>
                <c:pt idx="96">
                  <c:v>4.3972554216858315</c:v>
                </c:pt>
                <c:pt idx="97">
                  <c:v>4.389413321193497</c:v>
                </c:pt>
                <c:pt idx="98">
                  <c:v>4.381300296787586</c:v>
                </c:pt>
                <c:pt idx="99">
                  <c:v>4.372918819773926</c:v>
                </c:pt>
                <c:pt idx="100">
                  <c:v>4.364271443231608</c:v>
                </c:pt>
                <c:pt idx="101">
                  <c:v>4.355360801235304</c:v>
                </c:pt>
                <c:pt idx="102">
                  <c:v>4.34618960805287</c:v>
                </c:pt>
                <c:pt idx="103">
                  <c:v>4.3367606573186</c:v>
                </c:pt>
                <c:pt idx="104">
                  <c:v>4.327076821182229</c:v>
                </c:pt>
                <c:pt idx="105">
                  <c:v>4.317141049434053</c:v>
                </c:pt>
                <c:pt idx="106">
                  <c:v>4.306956368606395</c:v>
                </c:pt>
                <c:pt idx="107">
                  <c:v>4.296525881051706</c:v>
                </c:pt>
                <c:pt idx="108">
                  <c:v>4.2858527639975215</c:v>
                </c:pt>
                <c:pt idx="109">
                  <c:v>4.274940268578697</c:v>
                </c:pt>
                <c:pt idx="110">
                  <c:v>4.263791718847047</c:v>
                </c:pt>
                <c:pt idx="111">
                  <c:v>4.252410510758821</c:v>
                </c:pt>
                <c:pt idx="112">
                  <c:v>4.240800111140253</c:v>
                </c:pt>
                <c:pt idx="113">
                  <c:v>4.22896405663155</c:v>
                </c:pt>
                <c:pt idx="114">
                  <c:v>4.216905952609553</c:v>
                </c:pt>
                <c:pt idx="115">
                  <c:v>4.204629472089568</c:v>
                </c:pt>
                <c:pt idx="116">
                  <c:v>4.1921383546064845</c:v>
                </c:pt>
                <c:pt idx="117">
                  <c:v>4.179436405075694</c:v>
                </c:pt>
                <c:pt idx="118">
                  <c:v>4.166527492634069</c:v>
                </c:pt>
                <c:pt idx="119">
                  <c:v>4.153415549461402</c:v>
                </c:pt>
                <c:pt idx="120">
                  <c:v>4.140104569582578</c:v>
                </c:pt>
                <c:pt idx="121">
                  <c:v>4.126598607651029</c:v>
                </c:pt>
                <c:pt idx="122">
                  <c:v>4.112901777713591</c:v>
                </c:pt>
                <c:pt idx="123">
                  <c:v>4.099018251957349</c:v>
                </c:pt>
                <c:pt idx="124">
                  <c:v>4.084952259438753</c:v>
                </c:pt>
                <c:pt idx="125">
                  <c:v>4.07070808479536</c:v>
                </c:pt>
                <c:pt idx="126">
                  <c:v>4.056290066940765</c:v>
                </c:pt>
                <c:pt idx="127">
                  <c:v>4.041702597742876</c:v>
                </c:pt>
                <c:pt idx="128">
                  <c:v>4.026950120686125</c:v>
                </c:pt>
                <c:pt idx="129">
                  <c:v>4.012037129517932</c:v>
                </c:pt>
                <c:pt idx="130">
                  <c:v>3.996968166879885</c:v>
                </c:pt>
                <c:pt idx="131">
                  <c:v>3.9817478229239556</c:v>
                </c:pt>
                <c:pt idx="132">
                  <c:v>3.9663807339143675</c:v>
                </c:pt>
                <c:pt idx="133">
                  <c:v>3.950871580815297</c:v>
                </c:pt>
                <c:pt idx="134">
                  <c:v>3.9352250878650197</c:v>
                </c:pt>
                <c:pt idx="135">
                  <c:v>3.9194460211368582</c:v>
                </c:pt>
                <c:pt idx="136">
                  <c:v>3.9035391870874063</c:v>
                </c:pt>
                <c:pt idx="137">
                  <c:v>3.8875094310923832</c:v>
                </c:pt>
                <c:pt idx="138">
                  <c:v>3.871361635970761</c:v>
                </c:pt>
                <c:pt idx="139">
                  <c:v>3.855100720497361</c:v>
                </c:pt>
                <c:pt idx="140">
                  <c:v>3.83873163790456</c:v>
                </c:pt>
                <c:pt idx="141">
                  <c:v>3.822259374373486</c:v>
                </c:pt>
                <c:pt idx="142">
                  <c:v>3.8056889475151943</c:v>
                </c:pt>
                <c:pt idx="143">
                  <c:v>3.789025404842201</c:v>
                </c:pt>
                <c:pt idx="144">
                  <c:v>3.772273822231041</c:v>
                </c:pt>
                <c:pt idx="145">
                  <c:v>3.755439302376053</c:v>
                </c:pt>
                <c:pt idx="146">
                  <c:v>3.7385269732350657</c:v>
                </c:pt>
                <c:pt idx="147">
                  <c:v>3.7215419864673818</c:v>
                </c:pt>
                <c:pt idx="148">
                  <c:v>3.704489515864481</c:v>
                </c:pt>
                <c:pt idx="149">
                  <c:v>3.687374755774113</c:v>
                </c:pt>
                <c:pt idx="150">
                  <c:v>3.6702029195179966</c:v>
                </c:pt>
                <c:pt idx="151">
                  <c:v>3.652979237803802</c:v>
                </c:pt>
                <c:pt idx="152">
                  <c:v>3.63570895713183</c:v>
                </c:pt>
                <c:pt idx="153">
                  <c:v>3.618397338196887</c:v>
                </c:pt>
                <c:pt idx="154">
                  <c:v>3.601049654285774</c:v>
                </c:pt>
                <c:pt idx="155">
                  <c:v>3.583671189671076</c:v>
                </c:pt>
                <c:pt idx="156">
                  <c:v>3.566267238001463</c:v>
                </c:pt>
                <c:pt idx="157">
                  <c:v>3.5488431006892096</c:v>
                </c:pt>
                <c:pt idx="158">
                  <c:v>3.5314040852953323</c:v>
                </c:pt>
                <c:pt idx="159">
                  <c:v>3.5139555039128707</c:v>
                </c:pt>
                <c:pt idx="160">
                  <c:v>3.4965026715487126</c:v>
                </c:pt>
                <c:pt idx="161">
                  <c:v>3.47905090450468</c:v>
                </c:pt>
                <c:pt idx="162">
                  <c:v>3.461605518758074</c:v>
                </c:pt>
                <c:pt idx="163">
                  <c:v>3.4441718283423897</c:v>
                </c:pt>
                <c:pt idx="164">
                  <c:v>3.426755143728612</c:v>
                </c:pt>
                <c:pt idx="165">
                  <c:v>3.409360770207608</c:v>
                </c:pt>
                <c:pt idx="166">
                  <c:v>3.391994006274026</c:v>
                </c:pt>
                <c:pt idx="167">
                  <c:v>3.374660142012411</c:v>
                </c:pt>
                <c:pt idx="168">
                  <c:v>3.3573644574857333</c:v>
                </c:pt>
                <c:pt idx="169">
                  <c:v>3.340112221127047</c:v>
                </c:pt>
                <c:pt idx="170">
                  <c:v>3.3229086881346728</c:v>
                </c:pt>
                <c:pt idx="171">
                  <c:v>3.3057590988714294</c:v>
                </c:pt>
                <c:pt idx="172">
                  <c:v>3.2886686772683094</c:v>
                </c:pt>
                <c:pt idx="173">
                  <c:v>3.2716426292333054</c:v>
                </c:pt>
                <c:pt idx="174">
                  <c:v>3.2546861410655854</c:v>
                </c:pt>
                <c:pt idx="175">
                  <c:v>3.237804377875705</c:v>
                </c:pt>
                <c:pt idx="176">
                  <c:v>3.2210024820122833</c:v>
                </c:pt>
                <c:pt idx="177">
                  <c:v>3.2042855714955367</c:v>
                </c:pt>
                <c:pt idx="178">
                  <c:v>3.187658738458363</c:v>
                </c:pt>
                <c:pt idx="179">
                  <c:v>3.171127047595172</c:v>
                </c:pt>
                <c:pt idx="180">
                  <c:v>3.154695534619148</c:v>
                </c:pt>
                <c:pt idx="181">
                  <c:v>3.138369204728318</c:v>
                </c:pt>
                <c:pt idx="182">
                  <c:v>3.1221530310809373</c:v>
                </c:pt>
                <c:pt idx="183">
                  <c:v>3.106051953280562</c:v>
                </c:pt>
                <c:pt idx="184">
                  <c:v>3.0900708758714774</c:v>
                </c:pt>
                <c:pt idx="185">
                  <c:v>3.0742146668446755</c:v>
                </c:pt>
                <c:pt idx="186">
                  <c:v>3.058488156155028</c:v>
                </c:pt>
                <c:pt idx="187">
                  <c:v>3.0428961342500367</c:v>
                </c:pt>
                <c:pt idx="188">
                  <c:v>3.02744335061063</c:v>
                </c:pt>
                <c:pt idx="189">
                  <c:v>3.0121345123043737</c:v>
                </c:pt>
                <c:pt idx="190">
                  <c:v>2.9969742825517285</c:v>
                </c:pt>
                <c:pt idx="191">
                  <c:v>2.9819672793055383</c:v>
                </c:pt>
                <c:pt idx="192">
                  <c:v>2.9671180738443668</c:v>
                </c:pt>
                <c:pt idx="193">
                  <c:v>2.9524311893800457</c:v>
                </c:pt>
                <c:pt idx="194">
                  <c:v>2.937911099679869</c:v>
                </c:pt>
                <c:pt idx="195">
                  <c:v>2.923562227703796</c:v>
                </c:pt>
                <c:pt idx="196">
                  <c:v>2.909388944257242</c:v>
                </c:pt>
                <c:pt idx="197">
                  <c:v>2.895395566659645</c:v>
                </c:pt>
                <c:pt idx="198">
                  <c:v>2.881586357429379</c:v>
                </c:pt>
                <c:pt idx="199">
                  <c:v>2.867965522985358</c:v>
                </c:pt>
                <c:pt idx="200">
                  <c:v>2.85453721236568</c:v>
                </c:pt>
                <c:pt idx="201">
                  <c:v>2.841305515963854</c:v>
                </c:pt>
                <c:pt idx="202">
                  <c:v>2.828274464282782</c:v>
                </c:pt>
                <c:pt idx="203">
                  <c:v>2.815448026707041</c:v>
                </c:pt>
                <c:pt idx="204">
                  <c:v>2.802830110293769</c:v>
                </c:pt>
                <c:pt idx="205">
                  <c:v>2.790424558582548</c:v>
                </c:pt>
                <c:pt idx="206">
                  <c:v>2.7782351504245844</c:v>
                </c:pt>
                <c:pt idx="207">
                  <c:v>2.7662655988316946</c:v>
                </c:pt>
                <c:pt idx="208">
                  <c:v>2.7545195498452455</c:v>
                </c:pt>
                <c:pt idx="209">
                  <c:v>2.7430005814255445</c:v>
                </c:pt>
                <c:pt idx="210">
                  <c:v>2.7317122023619596</c:v>
                </c:pt>
                <c:pt idx="211">
                  <c:v>2.7206578512041153</c:v>
                </c:pt>
                <c:pt idx="212">
                  <c:v>2.709840895214442</c:v>
                </c:pt>
                <c:pt idx="213">
                  <c:v>2.69926462934253</c:v>
                </c:pt>
                <c:pt idx="214">
                  <c:v>2.6889322752214175</c:v>
                </c:pt>
                <c:pt idx="215">
                  <c:v>2.6788469801862624</c:v>
                </c:pt>
                <c:pt idx="216">
                  <c:v>2.6690118163156304</c:v>
                </c:pt>
                <c:pt idx="217">
                  <c:v>2.65942977949572</c:v>
                </c:pt>
                <c:pt idx="218">
                  <c:v>2.6501037885077534</c:v>
                </c:pt>
                <c:pt idx="219">
                  <c:v>2.641036684138937</c:v>
                </c:pt>
                <c:pt idx="220">
                  <c:v>2.6322312283170968</c:v>
                </c:pt>
                <c:pt idx="221">
                  <c:v>2.623690103269376</c:v>
                </c:pt>
                <c:pt idx="222">
                  <c:v>2.615415910705211</c:v>
                </c:pt>
                <c:pt idx="223">
                  <c:v>2.6074111710237964</c:v>
                </c:pt>
                <c:pt idx="224">
                  <c:v>2.5996783225463904</c:v>
                </c:pt>
                <c:pt idx="225">
                  <c:v>2.5922197207735485</c:v>
                </c:pt>
                <c:pt idx="226">
                  <c:v>2.5850376376676243</c:v>
                </c:pt>
                <c:pt idx="227">
                  <c:v>2.578134260960706</c:v>
                </c:pt>
                <c:pt idx="228">
                  <c:v>2.571511693488218</c:v>
                </c:pt>
                <c:pt idx="229">
                  <c:v>2.565171952548357</c:v>
                </c:pt>
                <c:pt idx="230">
                  <c:v>2.559116969287632</c:v>
                </c:pt>
                <c:pt idx="231">
                  <c:v>2.553348588112601</c:v>
                </c:pt>
                <c:pt idx="232">
                  <c:v>2.5478685661280487</c:v>
                </c:pt>
                <c:pt idx="233">
                  <c:v>2.5426785726017584</c:v>
                </c:pt>
                <c:pt idx="234">
                  <c:v>2.5377801884560385</c:v>
                </c:pt>
                <c:pt idx="235">
                  <c:v>2.5331749057861437</c:v>
                </c:pt>
                <c:pt idx="236">
                  <c:v>2.528864127405791</c:v>
                </c:pt>
                <c:pt idx="237">
                  <c:v>2.5248491664198354</c:v>
                </c:pt>
                <c:pt idx="238">
                  <c:v>2.5211312458242863</c:v>
                </c:pt>
                <c:pt idx="239">
                  <c:v>2.517711498133774</c:v>
                </c:pt>
                <c:pt idx="240">
                  <c:v>2.514590965036575</c:v>
                </c:pt>
                <c:pt idx="241">
                  <c:v>2.511770597077295</c:v>
                </c:pt>
                <c:pt idx="242">
                  <c:v>2.5092512533673386</c:v>
                </c:pt>
                <c:pt idx="243">
                  <c:v>2.507033701323205</c:v>
                </c:pt>
                <c:pt idx="244">
                  <c:v>2.5051186164327293</c:v>
                </c:pt>
                <c:pt idx="245">
                  <c:v>2.5035065820493214</c:v>
                </c:pt>
                <c:pt idx="246">
                  <c:v>2.502198089214269</c:v>
                </c:pt>
                <c:pt idx="247">
                  <c:v>2.5011935365071656</c:v>
                </c:pt>
                <c:pt idx="248">
                  <c:v>2.5004932299244977</c:v>
                </c:pt>
                <c:pt idx="249">
                  <c:v>2.5000973827864343</c:v>
                </c:pt>
                <c:pt idx="250">
                  <c:v>2.500006115671849</c:v>
                </c:pt>
                <c:pt idx="251">
                  <c:v>2.5002194563815876</c:v>
                </c:pt>
                <c:pt idx="252">
                  <c:v>2.500737339930004</c:v>
                </c:pt>
                <c:pt idx="253">
                  <c:v>2.501559608564753</c:v>
                </c:pt>
                <c:pt idx="254">
                  <c:v>2.5026860118148426</c:v>
                </c:pt>
                <c:pt idx="255">
                  <c:v>2.5041162065669305</c:v>
                </c:pt>
                <c:pt idx="256">
                  <c:v>2.5058497571698415</c:v>
                </c:pt>
                <c:pt idx="257">
                  <c:v>2.5078861355672664</c:v>
                </c:pt>
                <c:pt idx="258">
                  <c:v>2.510224721458622</c:v>
                </c:pt>
                <c:pt idx="259">
                  <c:v>2.51286480248799</c:v>
                </c:pt>
                <c:pt idx="260">
                  <c:v>2.515805574461113</c:v>
                </c:pt>
                <c:pt idx="261">
                  <c:v>2.519046141590361</c:v>
                </c:pt>
                <c:pt idx="262">
                  <c:v>2.5225855167675943</c:v>
                </c:pt>
                <c:pt idx="263">
                  <c:v>2.526422621864844</c:v>
                </c:pt>
                <c:pt idx="264">
                  <c:v>2.530556288062732</c:v>
                </c:pt>
                <c:pt idx="265">
                  <c:v>2.5349852562064887</c:v>
                </c:pt>
                <c:pt idx="266">
                  <c:v>2.5397081771895125</c:v>
                </c:pt>
                <c:pt idx="267">
                  <c:v>2.54472361236432</c:v>
                </c:pt>
                <c:pt idx="268">
                  <c:v>2.5500300339807676</c:v>
                </c:pt>
                <c:pt idx="269">
                  <c:v>2.5556258256514344</c:v>
                </c:pt>
                <c:pt idx="270">
                  <c:v>2.561509282843966</c:v>
                </c:pt>
                <c:pt idx="271">
                  <c:v>2.567678613400307</c:v>
                </c:pt>
                <c:pt idx="272">
                  <c:v>2.574131938082606</c:v>
                </c:pt>
                <c:pt idx="273">
                  <c:v>2.580867291145651</c:v>
                </c:pt>
                <c:pt idx="274">
                  <c:v>2.587882620935646</c:v>
                </c:pt>
                <c:pt idx="275">
                  <c:v>2.5951757905151887</c:v>
                </c:pt>
                <c:pt idx="276">
                  <c:v>2.6027445783141694</c:v>
                </c:pt>
                <c:pt idx="277">
                  <c:v>2.6105866788065044</c:v>
                </c:pt>
                <c:pt idx="278">
                  <c:v>2.6186997032124153</c:v>
                </c:pt>
                <c:pt idx="279">
                  <c:v>2.6270811802260754</c:v>
                </c:pt>
                <c:pt idx="280">
                  <c:v>2.6357285567683864</c:v>
                </c:pt>
                <c:pt idx="281">
                  <c:v>2.6446391987646978</c:v>
                </c:pt>
                <c:pt idx="282">
                  <c:v>2.6538103919471316</c:v>
                </c:pt>
                <c:pt idx="283">
                  <c:v>2.6632393426814014</c:v>
                </c:pt>
                <c:pt idx="284">
                  <c:v>2.672923178817773</c:v>
                </c:pt>
                <c:pt idx="285">
                  <c:v>2.68285895056595</c:v>
                </c:pt>
                <c:pt idx="286">
                  <c:v>2.693043631393599</c:v>
                </c:pt>
                <c:pt idx="287">
                  <c:v>2.7034741189482956</c:v>
                </c:pt>
                <c:pt idx="288">
                  <c:v>2.7141472360024803</c:v>
                </c:pt>
                <c:pt idx="289">
                  <c:v>2.7250597314213056</c:v>
                </c:pt>
                <c:pt idx="290">
                  <c:v>2.7362082811529547</c:v>
                </c:pt>
                <c:pt idx="291">
                  <c:v>2.7475894892411716</c:v>
                </c:pt>
                <c:pt idx="292">
                  <c:v>2.7591998888597398</c:v>
                </c:pt>
                <c:pt idx="293">
                  <c:v>2.771035943368453</c:v>
                </c:pt>
                <c:pt idx="294">
                  <c:v>2.783094047390449</c:v>
                </c:pt>
                <c:pt idx="295">
                  <c:v>2.7953705279104346</c:v>
                </c:pt>
                <c:pt idx="296">
                  <c:v>2.8078616453935177</c:v>
                </c:pt>
                <c:pt idx="297">
                  <c:v>2.820563594924298</c:v>
                </c:pt>
                <c:pt idx="298">
                  <c:v>2.833472507365923</c:v>
                </c:pt>
                <c:pt idx="299">
                  <c:v>2.846584450538601</c:v>
                </c:pt>
                <c:pt idx="300">
                  <c:v>2.8598954304174242</c:v>
                </c:pt>
                <c:pt idx="301">
                  <c:v>2.873401392348974</c:v>
                </c:pt>
                <c:pt idx="302">
                  <c:v>2.8870982222864114</c:v>
                </c:pt>
                <c:pt idx="303">
                  <c:v>2.900981748042642</c:v>
                </c:pt>
                <c:pt idx="304">
                  <c:v>2.91504774056125</c:v>
                </c:pt>
                <c:pt idx="305">
                  <c:v>2.929291915204643</c:v>
                </c:pt>
                <c:pt idx="306">
                  <c:v>2.943709933059238</c:v>
                </c:pt>
                <c:pt idx="307">
                  <c:v>2.9582974022571262</c:v>
                </c:pt>
                <c:pt idx="308">
                  <c:v>2.9730498793138778</c:v>
                </c:pt>
                <c:pt idx="309">
                  <c:v>2.9879628704820584</c:v>
                </c:pt>
                <c:pt idx="310">
                  <c:v>3.003031833120118</c:v>
                </c:pt>
                <c:pt idx="311">
                  <c:v>3.0182521770760475</c:v>
                </c:pt>
                <c:pt idx="312">
                  <c:v>3.0336192660856356</c:v>
                </c:pt>
                <c:pt idx="313">
                  <c:v>3.049128419184706</c:v>
                </c:pt>
                <c:pt idx="314">
                  <c:v>3.064774912134971</c:v>
                </c:pt>
                <c:pt idx="315">
                  <c:v>3.080553978863132</c:v>
                </c:pt>
                <c:pt idx="316">
                  <c:v>3.096460812912597</c:v>
                </c:pt>
                <c:pt idx="317">
                  <c:v>3.11249056890762</c:v>
                </c:pt>
                <c:pt idx="318">
                  <c:v>3.128638364029242</c:v>
                </c:pt>
                <c:pt idx="319">
                  <c:v>3.144899279502642</c:v>
                </c:pt>
                <c:pt idx="320">
                  <c:v>3.16126836209543</c:v>
                </c:pt>
                <c:pt idx="321">
                  <c:v>3.177740625626504</c:v>
                </c:pt>
                <c:pt idx="322">
                  <c:v>3.194311052484809</c:v>
                </c:pt>
                <c:pt idx="323">
                  <c:v>3.2109745951578024</c:v>
                </c:pt>
                <c:pt idx="324">
                  <c:v>3.2277261777689628</c:v>
                </c:pt>
                <c:pt idx="325">
                  <c:v>3.24456069762395</c:v>
                </c:pt>
                <c:pt idx="326">
                  <c:v>3.261473026764924</c:v>
                </c:pt>
                <c:pt idx="327">
                  <c:v>3.2784580135326213</c:v>
                </c:pt>
                <c:pt idx="328">
                  <c:v>3.2955104841355225</c:v>
                </c:pt>
                <c:pt idx="329">
                  <c:v>3.31262524422589</c:v>
                </c:pt>
                <c:pt idx="330">
                  <c:v>3.3297970804820065</c:v>
                </c:pt>
                <c:pt idx="331">
                  <c:v>3.347020762196201</c:v>
                </c:pt>
                <c:pt idx="332">
                  <c:v>3.3642910428681594</c:v>
                </c:pt>
                <c:pt idx="333">
                  <c:v>3.3816026618031167</c:v>
                </c:pt>
                <c:pt idx="334">
                  <c:v>3.3989503457142294</c:v>
                </c:pt>
                <c:pt idx="335">
                  <c:v>3.4163288103289275</c:v>
                </c:pt>
                <c:pt idx="336">
                  <c:v>3.4337327619985403</c:v>
                </c:pt>
                <c:pt idx="337">
                  <c:v>3.4511568993107797</c:v>
                </c:pt>
                <c:pt idx="338">
                  <c:v>3.4685959147046566</c:v>
                </c:pt>
                <c:pt idx="339">
                  <c:v>3.486044496087133</c:v>
                </c:pt>
                <c:pt idx="340">
                  <c:v>3.503497328451291</c:v>
                </c:pt>
                <c:pt idx="341">
                  <c:v>3.5209490954953235</c:v>
                </c:pt>
                <c:pt idx="342">
                  <c:v>3.5383944812419292</c:v>
                </c:pt>
                <c:pt idx="343">
                  <c:v>3.5558281716575992</c:v>
                </c:pt>
                <c:pt idx="344">
                  <c:v>3.573244856271377</c:v>
                </c:pt>
                <c:pt idx="345">
                  <c:v>3.5906392297923952</c:v>
                </c:pt>
                <c:pt idx="346">
                  <c:v>3.608005993725977</c:v>
                </c:pt>
                <c:pt idx="347">
                  <c:v>3.6253398579875924</c:v>
                </c:pt>
                <c:pt idx="348">
                  <c:v>3.6426355425142702</c:v>
                </c:pt>
                <c:pt idx="349">
                  <c:v>3.6598877788729425</c:v>
                </c:pt>
                <c:pt idx="350">
                  <c:v>3.6770913118653166</c:v>
                </c:pt>
                <c:pt idx="351">
                  <c:v>3.694240901128574</c:v>
                </c:pt>
                <c:pt idx="352">
                  <c:v>3.711331322731694</c:v>
                </c:pt>
                <c:pt idx="353">
                  <c:v>3.7283573707666977</c:v>
                </c:pt>
                <c:pt idx="354">
                  <c:v>3.745313858934418</c:v>
                </c:pt>
                <c:pt idx="355">
                  <c:v>3.7621956221242847</c:v>
                </c:pt>
                <c:pt idx="356">
                  <c:v>3.7789975179877198</c:v>
                </c:pt>
                <c:pt idx="357">
                  <c:v>3.7957144285044664</c:v>
                </c:pt>
                <c:pt idx="358">
                  <c:v>3.8123412615416403</c:v>
                </c:pt>
                <c:pt idx="359">
                  <c:v>3.828872952404831</c:v>
                </c:pt>
              </c:numCache>
            </c:numRef>
          </c:yVal>
          <c:smooth val="0"/>
        </c:ser>
        <c:ser>
          <c:idx val="2"/>
          <c:order val="1"/>
          <c:tx>
            <c:v>Desired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Data!$AA$4:$AA$363</c:f>
              <c:numCache>
                <c:ptCount val="360"/>
                <c:pt idx="0">
                  <c:v>-0.9271036776683325</c:v>
                </c:pt>
                <c:pt idx="1">
                  <c:v>-0.9271036776683325</c:v>
                </c:pt>
                <c:pt idx="2">
                  <c:v>-0.9271036776683325</c:v>
                </c:pt>
                <c:pt idx="3">
                  <c:v>-0.9271036776683325</c:v>
                </c:pt>
                <c:pt idx="4">
                  <c:v>-0.9271036776683325</c:v>
                </c:pt>
                <c:pt idx="5">
                  <c:v>-0.9271036776683325</c:v>
                </c:pt>
                <c:pt idx="6">
                  <c:v>-0.9155148816974783</c:v>
                </c:pt>
                <c:pt idx="7">
                  <c:v>-0.9039260857266241</c:v>
                </c:pt>
                <c:pt idx="8">
                  <c:v>-0.89233728975577</c:v>
                </c:pt>
                <c:pt idx="9">
                  <c:v>-0.8807484937849158</c:v>
                </c:pt>
                <c:pt idx="10">
                  <c:v>-0.8691596978140617</c:v>
                </c:pt>
                <c:pt idx="11">
                  <c:v>-0.8575709018432076</c:v>
                </c:pt>
                <c:pt idx="12">
                  <c:v>-0.8459821058723533</c:v>
                </c:pt>
                <c:pt idx="13">
                  <c:v>-0.8343933099014992</c:v>
                </c:pt>
                <c:pt idx="14">
                  <c:v>-0.822804513930645</c:v>
                </c:pt>
                <c:pt idx="15">
                  <c:v>-0.8112157179597909</c:v>
                </c:pt>
                <c:pt idx="16">
                  <c:v>-0.7996269219889368</c:v>
                </c:pt>
                <c:pt idx="17">
                  <c:v>-0.7880381260180825</c:v>
                </c:pt>
                <c:pt idx="18">
                  <c:v>-0.7764493300472285</c:v>
                </c:pt>
                <c:pt idx="19">
                  <c:v>-0.7648605340763742</c:v>
                </c:pt>
                <c:pt idx="20">
                  <c:v>-0.7532717381055202</c:v>
                </c:pt>
                <c:pt idx="21">
                  <c:v>-0.741682942134666</c:v>
                </c:pt>
                <c:pt idx="22">
                  <c:v>-0.7300941461638117</c:v>
                </c:pt>
                <c:pt idx="23">
                  <c:v>-0.7185053501929577</c:v>
                </c:pt>
                <c:pt idx="24">
                  <c:v>-0.7069165542221034</c:v>
                </c:pt>
                <c:pt idx="25">
                  <c:v>-0.6953277582512494</c:v>
                </c:pt>
                <c:pt idx="26">
                  <c:v>-0.6837389622803952</c:v>
                </c:pt>
                <c:pt idx="27">
                  <c:v>-0.672150166309541</c:v>
                </c:pt>
                <c:pt idx="28">
                  <c:v>-0.6605613703386869</c:v>
                </c:pt>
                <c:pt idx="29">
                  <c:v>-0.6489725743678327</c:v>
                </c:pt>
                <c:pt idx="30">
                  <c:v>-0.6373837783969786</c:v>
                </c:pt>
                <c:pt idx="31">
                  <c:v>-0.6257949824261244</c:v>
                </c:pt>
                <c:pt idx="32">
                  <c:v>-0.6142061864552703</c:v>
                </c:pt>
                <c:pt idx="33">
                  <c:v>-0.6026173904844161</c:v>
                </c:pt>
                <c:pt idx="34">
                  <c:v>-0.5910285945135619</c:v>
                </c:pt>
                <c:pt idx="35">
                  <c:v>-0.5794397985427078</c:v>
                </c:pt>
                <c:pt idx="36">
                  <c:v>-0.5678510025718537</c:v>
                </c:pt>
                <c:pt idx="37">
                  <c:v>-0.5562622066009995</c:v>
                </c:pt>
                <c:pt idx="38">
                  <c:v>-0.5446734106301453</c:v>
                </c:pt>
                <c:pt idx="39">
                  <c:v>-0.5330846146592911</c:v>
                </c:pt>
                <c:pt idx="40">
                  <c:v>-0.521495818688437</c:v>
                </c:pt>
                <c:pt idx="41">
                  <c:v>-0.5099070227175829</c:v>
                </c:pt>
                <c:pt idx="42">
                  <c:v>-0.49831822674672865</c:v>
                </c:pt>
                <c:pt idx="43">
                  <c:v>-0.48672943077587455</c:v>
                </c:pt>
                <c:pt idx="44">
                  <c:v>-0.47514063480502033</c:v>
                </c:pt>
                <c:pt idx="45">
                  <c:v>-0.46355183883416623</c:v>
                </c:pt>
                <c:pt idx="46">
                  <c:v>-0.4519630428633121</c:v>
                </c:pt>
                <c:pt idx="47">
                  <c:v>-0.4403742468924579</c:v>
                </c:pt>
                <c:pt idx="48">
                  <c:v>-0.4287854509216038</c:v>
                </c:pt>
                <c:pt idx="49">
                  <c:v>-0.4171966549507496</c:v>
                </c:pt>
                <c:pt idx="50">
                  <c:v>-0.40560785897989543</c:v>
                </c:pt>
                <c:pt idx="51">
                  <c:v>-0.3940190630090413</c:v>
                </c:pt>
                <c:pt idx="52">
                  <c:v>-0.3824302670381871</c:v>
                </c:pt>
                <c:pt idx="53">
                  <c:v>-0.370841471067333</c:v>
                </c:pt>
                <c:pt idx="54">
                  <c:v>-0.3592526750964788</c:v>
                </c:pt>
                <c:pt idx="55">
                  <c:v>-0.3476638791256247</c:v>
                </c:pt>
                <c:pt idx="56">
                  <c:v>-0.3360750831547706</c:v>
                </c:pt>
                <c:pt idx="57">
                  <c:v>-0.32448628718391637</c:v>
                </c:pt>
                <c:pt idx="58">
                  <c:v>-0.3128974912130622</c:v>
                </c:pt>
                <c:pt idx="59">
                  <c:v>-0.301308695242208</c:v>
                </c:pt>
                <c:pt idx="60">
                  <c:v>-0.2897198992713539</c:v>
                </c:pt>
                <c:pt idx="61">
                  <c:v>-0.2781311033004998</c:v>
                </c:pt>
                <c:pt idx="62">
                  <c:v>-0.26654230732964557</c:v>
                </c:pt>
                <c:pt idx="63">
                  <c:v>-0.25495351135879146</c:v>
                </c:pt>
                <c:pt idx="64">
                  <c:v>-0.24336471538793722</c:v>
                </c:pt>
                <c:pt idx="65">
                  <c:v>-0.23177591941708311</c:v>
                </c:pt>
                <c:pt idx="66">
                  <c:v>-0.220187123446229</c:v>
                </c:pt>
                <c:pt idx="67">
                  <c:v>-0.2085983274753748</c:v>
                </c:pt>
                <c:pt idx="68">
                  <c:v>-0.19700953150452066</c:v>
                </c:pt>
                <c:pt idx="69">
                  <c:v>-0.18542073553366645</c:v>
                </c:pt>
                <c:pt idx="70">
                  <c:v>-0.17383193956281234</c:v>
                </c:pt>
                <c:pt idx="71">
                  <c:v>-0.1622431435919582</c:v>
                </c:pt>
                <c:pt idx="72">
                  <c:v>-0.150654347621104</c:v>
                </c:pt>
                <c:pt idx="73">
                  <c:v>-0.1390655516502499</c:v>
                </c:pt>
                <c:pt idx="74">
                  <c:v>-0.12747675567939568</c:v>
                </c:pt>
                <c:pt idx="75">
                  <c:v>-0.11588795970854156</c:v>
                </c:pt>
                <c:pt idx="76">
                  <c:v>-0.10429916373768744</c:v>
                </c:pt>
                <c:pt idx="77">
                  <c:v>-0.09271036776683322</c:v>
                </c:pt>
                <c:pt idx="78">
                  <c:v>-0.0811215717959791</c:v>
                </c:pt>
                <c:pt idx="79">
                  <c:v>-0.06953277582512489</c:v>
                </c:pt>
                <c:pt idx="80">
                  <c:v>-0.05794397985427078</c:v>
                </c:pt>
                <c:pt idx="81">
                  <c:v>-0.04635518388341667</c:v>
                </c:pt>
                <c:pt idx="82">
                  <c:v>-0.034766387912562445</c:v>
                </c:pt>
                <c:pt idx="83">
                  <c:v>-0.023177591941708334</c:v>
                </c:pt>
                <c:pt idx="84">
                  <c:v>-0.011588795970854115</c:v>
                </c:pt>
                <c:pt idx="85">
                  <c:v>0</c:v>
                </c:pt>
                <c:pt idx="86">
                  <c:v>0.011588795970854115</c:v>
                </c:pt>
                <c:pt idx="87">
                  <c:v>0.02317759194170823</c:v>
                </c:pt>
                <c:pt idx="88">
                  <c:v>0.03476638791256255</c:v>
                </c:pt>
                <c:pt idx="89">
                  <c:v>0.04635518388341667</c:v>
                </c:pt>
                <c:pt idx="90">
                  <c:v>0.05794397985427078</c:v>
                </c:pt>
                <c:pt idx="91">
                  <c:v>0.06953277582512489</c:v>
                </c:pt>
                <c:pt idx="92">
                  <c:v>0.08112157179597901</c:v>
                </c:pt>
                <c:pt idx="93">
                  <c:v>0.09271036776683333</c:v>
                </c:pt>
                <c:pt idx="94">
                  <c:v>0.10429916373768744</c:v>
                </c:pt>
                <c:pt idx="95">
                  <c:v>0.11588795970854156</c:v>
                </c:pt>
                <c:pt idx="96">
                  <c:v>0.12747675567939568</c:v>
                </c:pt>
                <c:pt idx="97">
                  <c:v>0.13906555165024978</c:v>
                </c:pt>
                <c:pt idx="98">
                  <c:v>0.1506543476211041</c:v>
                </c:pt>
                <c:pt idx="99">
                  <c:v>0.1622431435919582</c:v>
                </c:pt>
                <c:pt idx="100">
                  <c:v>0.17383193956281234</c:v>
                </c:pt>
                <c:pt idx="101">
                  <c:v>0.18542073553366645</c:v>
                </c:pt>
                <c:pt idx="102">
                  <c:v>0.19700953150452055</c:v>
                </c:pt>
                <c:pt idx="103">
                  <c:v>0.20859832747537488</c:v>
                </c:pt>
                <c:pt idx="104">
                  <c:v>0.220187123446229</c:v>
                </c:pt>
                <c:pt idx="105">
                  <c:v>0.23177591941708311</c:v>
                </c:pt>
                <c:pt idx="106">
                  <c:v>0.24336471538793722</c:v>
                </c:pt>
                <c:pt idx="107">
                  <c:v>0.25495351135879135</c:v>
                </c:pt>
                <c:pt idx="108">
                  <c:v>0.2665423073296457</c:v>
                </c:pt>
                <c:pt idx="109">
                  <c:v>0.2781311033004998</c:v>
                </c:pt>
                <c:pt idx="110">
                  <c:v>0.2897198992713539</c:v>
                </c:pt>
                <c:pt idx="111">
                  <c:v>0.301308695242208</c:v>
                </c:pt>
                <c:pt idx="112">
                  <c:v>0.3128974912130621</c:v>
                </c:pt>
                <c:pt idx="113">
                  <c:v>0.3244862871839164</c:v>
                </c:pt>
                <c:pt idx="114">
                  <c:v>0.3360750831547706</c:v>
                </c:pt>
                <c:pt idx="115">
                  <c:v>0.3476638791256247</c:v>
                </c:pt>
                <c:pt idx="116">
                  <c:v>0.3592526750964788</c:v>
                </c:pt>
                <c:pt idx="117">
                  <c:v>0.3708414710673329</c:v>
                </c:pt>
                <c:pt idx="118">
                  <c:v>0.3824302670381872</c:v>
                </c:pt>
                <c:pt idx="119">
                  <c:v>0.3940190630090413</c:v>
                </c:pt>
                <c:pt idx="120">
                  <c:v>0.40560785897989543</c:v>
                </c:pt>
                <c:pt idx="121">
                  <c:v>0.4171966549507496</c:v>
                </c:pt>
                <c:pt idx="122">
                  <c:v>0.4287854509216037</c:v>
                </c:pt>
                <c:pt idx="123">
                  <c:v>0.440374246892458</c:v>
                </c:pt>
                <c:pt idx="124">
                  <c:v>0.4519630428633121</c:v>
                </c:pt>
                <c:pt idx="125">
                  <c:v>0.46355183883416623</c:v>
                </c:pt>
                <c:pt idx="126">
                  <c:v>0.47514063480502033</c:v>
                </c:pt>
                <c:pt idx="127">
                  <c:v>0.48672943077587444</c:v>
                </c:pt>
                <c:pt idx="128">
                  <c:v>0.49831822674672877</c:v>
                </c:pt>
                <c:pt idx="129">
                  <c:v>0.5099070227175829</c:v>
                </c:pt>
                <c:pt idx="130">
                  <c:v>0.521495818688437</c:v>
                </c:pt>
                <c:pt idx="131">
                  <c:v>0.5330846146592911</c:v>
                </c:pt>
                <c:pt idx="132">
                  <c:v>0.5446734106301452</c:v>
                </c:pt>
                <c:pt idx="133">
                  <c:v>0.5562622066009996</c:v>
                </c:pt>
                <c:pt idx="134">
                  <c:v>0.5678510025718537</c:v>
                </c:pt>
                <c:pt idx="135">
                  <c:v>0.5794397985427078</c:v>
                </c:pt>
                <c:pt idx="136">
                  <c:v>0.5910285945135619</c:v>
                </c:pt>
                <c:pt idx="137">
                  <c:v>0.602617390484416</c:v>
                </c:pt>
                <c:pt idx="138">
                  <c:v>0.6142061864552704</c:v>
                </c:pt>
                <c:pt idx="139">
                  <c:v>0.6257949824261244</c:v>
                </c:pt>
                <c:pt idx="140">
                  <c:v>0.6373837783969786</c:v>
                </c:pt>
                <c:pt idx="141">
                  <c:v>0.6489725743678327</c:v>
                </c:pt>
                <c:pt idx="142">
                  <c:v>0.6605613703386868</c:v>
                </c:pt>
                <c:pt idx="143">
                  <c:v>0.6721501663095412</c:v>
                </c:pt>
                <c:pt idx="144">
                  <c:v>0.6837389622803952</c:v>
                </c:pt>
                <c:pt idx="145">
                  <c:v>0.6953277582512494</c:v>
                </c:pt>
                <c:pt idx="146">
                  <c:v>0.7069165542221034</c:v>
                </c:pt>
                <c:pt idx="147">
                  <c:v>0.7185053501929576</c:v>
                </c:pt>
                <c:pt idx="148">
                  <c:v>0.7300941461638119</c:v>
                </c:pt>
                <c:pt idx="149">
                  <c:v>0.741682942134666</c:v>
                </c:pt>
                <c:pt idx="150">
                  <c:v>0.7532717381055202</c:v>
                </c:pt>
                <c:pt idx="151">
                  <c:v>0.7648605340763742</c:v>
                </c:pt>
                <c:pt idx="152">
                  <c:v>0.7764493300472284</c:v>
                </c:pt>
                <c:pt idx="153">
                  <c:v>0.7880381260180827</c:v>
                </c:pt>
                <c:pt idx="154">
                  <c:v>0.7996269219889368</c:v>
                </c:pt>
                <c:pt idx="155">
                  <c:v>0.8112157179597909</c:v>
                </c:pt>
                <c:pt idx="156">
                  <c:v>0.822804513930645</c:v>
                </c:pt>
                <c:pt idx="157">
                  <c:v>0.8343933099014992</c:v>
                </c:pt>
                <c:pt idx="158">
                  <c:v>0.8459821058723535</c:v>
                </c:pt>
                <c:pt idx="159">
                  <c:v>0.8575709018432076</c:v>
                </c:pt>
                <c:pt idx="160">
                  <c:v>0.8691596978140617</c:v>
                </c:pt>
                <c:pt idx="161">
                  <c:v>0.8807484937849158</c:v>
                </c:pt>
                <c:pt idx="162">
                  <c:v>0.8923372897557699</c:v>
                </c:pt>
                <c:pt idx="163">
                  <c:v>0.9039260857266243</c:v>
                </c:pt>
                <c:pt idx="164">
                  <c:v>0.9155148816974783</c:v>
                </c:pt>
                <c:pt idx="165">
                  <c:v>0.9271036776683325</c:v>
                </c:pt>
                <c:pt idx="166">
                  <c:v>0.9271036776683325</c:v>
                </c:pt>
                <c:pt idx="167">
                  <c:v>0.9271036776683325</c:v>
                </c:pt>
                <c:pt idx="168">
                  <c:v>0.9271036776683325</c:v>
                </c:pt>
                <c:pt idx="169">
                  <c:v>0.9271036776683325</c:v>
                </c:pt>
                <c:pt idx="170">
                  <c:v>0.9271036776683325</c:v>
                </c:pt>
                <c:pt idx="171">
                  <c:v>0.9173446915876131</c:v>
                </c:pt>
                <c:pt idx="172">
                  <c:v>0.9075857055068938</c:v>
                </c:pt>
                <c:pt idx="173">
                  <c:v>0.8978267194261745</c:v>
                </c:pt>
                <c:pt idx="174">
                  <c:v>0.8880677333454554</c:v>
                </c:pt>
                <c:pt idx="175">
                  <c:v>0.8783087472647361</c:v>
                </c:pt>
                <c:pt idx="176">
                  <c:v>0.8685497611840167</c:v>
                </c:pt>
                <c:pt idx="177">
                  <c:v>0.8587907751032974</c:v>
                </c:pt>
                <c:pt idx="178">
                  <c:v>0.8490317890225781</c:v>
                </c:pt>
                <c:pt idx="179">
                  <c:v>0.8392728029418588</c:v>
                </c:pt>
                <c:pt idx="180">
                  <c:v>0.8295138168611397</c:v>
                </c:pt>
                <c:pt idx="181">
                  <c:v>0.8197548307804203</c:v>
                </c:pt>
                <c:pt idx="182">
                  <c:v>0.809995844699701</c:v>
                </c:pt>
                <c:pt idx="183">
                  <c:v>0.8002368586189818</c:v>
                </c:pt>
                <c:pt idx="184">
                  <c:v>0.7904778725382624</c:v>
                </c:pt>
                <c:pt idx="185">
                  <c:v>0.7807188864575431</c:v>
                </c:pt>
                <c:pt idx="186">
                  <c:v>0.7709599003768237</c:v>
                </c:pt>
                <c:pt idx="187">
                  <c:v>0.7612009142961045</c:v>
                </c:pt>
                <c:pt idx="188">
                  <c:v>0.7514419282153854</c:v>
                </c:pt>
                <c:pt idx="189">
                  <c:v>0.741682942134666</c:v>
                </c:pt>
                <c:pt idx="190">
                  <c:v>0.7319239560539467</c:v>
                </c:pt>
                <c:pt idx="191">
                  <c:v>0.7221649699732273</c:v>
                </c:pt>
                <c:pt idx="192">
                  <c:v>0.7124059838925081</c:v>
                </c:pt>
                <c:pt idx="193">
                  <c:v>0.7026469978117887</c:v>
                </c:pt>
                <c:pt idx="194">
                  <c:v>0.6928880117310696</c:v>
                </c:pt>
                <c:pt idx="195">
                  <c:v>0.6831290256503503</c:v>
                </c:pt>
                <c:pt idx="196">
                  <c:v>0.6733700395696309</c:v>
                </c:pt>
                <c:pt idx="197">
                  <c:v>0.6636110534889117</c:v>
                </c:pt>
                <c:pt idx="198">
                  <c:v>0.6538520674081924</c:v>
                </c:pt>
                <c:pt idx="199">
                  <c:v>0.644093081327473</c:v>
                </c:pt>
                <c:pt idx="200">
                  <c:v>0.6343340952467537</c:v>
                </c:pt>
                <c:pt idx="201">
                  <c:v>0.6245751091660344</c:v>
                </c:pt>
                <c:pt idx="202">
                  <c:v>0.6148161230853153</c:v>
                </c:pt>
                <c:pt idx="203">
                  <c:v>0.605057137004596</c:v>
                </c:pt>
                <c:pt idx="204">
                  <c:v>0.5952981509238766</c:v>
                </c:pt>
                <c:pt idx="205">
                  <c:v>0.5855391648431573</c:v>
                </c:pt>
                <c:pt idx="206">
                  <c:v>0.575780178762438</c:v>
                </c:pt>
                <c:pt idx="207">
                  <c:v>0.5660211926817189</c:v>
                </c:pt>
                <c:pt idx="208">
                  <c:v>0.5562622066009996</c:v>
                </c:pt>
                <c:pt idx="209">
                  <c:v>0.5465032205202802</c:v>
                </c:pt>
                <c:pt idx="210">
                  <c:v>0.5367442344395609</c:v>
                </c:pt>
                <c:pt idx="211">
                  <c:v>0.5269852483588416</c:v>
                </c:pt>
                <c:pt idx="212">
                  <c:v>0.5172262622781223</c:v>
                </c:pt>
                <c:pt idx="213">
                  <c:v>0.507467276197403</c:v>
                </c:pt>
                <c:pt idx="214">
                  <c:v>0.49770829011668366</c:v>
                </c:pt>
                <c:pt idx="215">
                  <c:v>0.48794930403596454</c:v>
                </c:pt>
                <c:pt idx="216">
                  <c:v>0.4781903179552452</c:v>
                </c:pt>
                <c:pt idx="217">
                  <c:v>0.4684313318745259</c:v>
                </c:pt>
                <c:pt idx="218">
                  <c:v>0.45867234579380656</c:v>
                </c:pt>
                <c:pt idx="219">
                  <c:v>0.44891335971308727</c:v>
                </c:pt>
                <c:pt idx="220">
                  <c:v>0.43915437363236814</c:v>
                </c:pt>
                <c:pt idx="221">
                  <c:v>0.4293953875516488</c:v>
                </c:pt>
                <c:pt idx="222">
                  <c:v>0.4196364014709295</c:v>
                </c:pt>
                <c:pt idx="223">
                  <c:v>0.40987741539021016</c:v>
                </c:pt>
                <c:pt idx="224">
                  <c:v>0.4001184293094909</c:v>
                </c:pt>
                <c:pt idx="225">
                  <c:v>0.39035944322877153</c:v>
                </c:pt>
                <c:pt idx="226">
                  <c:v>0.38060045714805224</c:v>
                </c:pt>
                <c:pt idx="227">
                  <c:v>0.3708414710673329</c:v>
                </c:pt>
                <c:pt idx="228">
                  <c:v>0.3610824849866136</c:v>
                </c:pt>
                <c:pt idx="229">
                  <c:v>0.35132349890589426</c:v>
                </c:pt>
                <c:pt idx="230">
                  <c:v>0.34156451282517514</c:v>
                </c:pt>
                <c:pt idx="231">
                  <c:v>0.33180552674445585</c:v>
                </c:pt>
                <c:pt idx="232">
                  <c:v>0.3220465406637365</c:v>
                </c:pt>
                <c:pt idx="233">
                  <c:v>0.3122875545830174</c:v>
                </c:pt>
                <c:pt idx="234">
                  <c:v>0.3025285685022981</c:v>
                </c:pt>
                <c:pt idx="235">
                  <c:v>0.29276958242157874</c:v>
                </c:pt>
                <c:pt idx="236">
                  <c:v>0.28301059634085945</c:v>
                </c:pt>
                <c:pt idx="237">
                  <c:v>0.2732516102601401</c:v>
                </c:pt>
                <c:pt idx="238">
                  <c:v>0.2634926241794208</c:v>
                </c:pt>
                <c:pt idx="239">
                  <c:v>0.2537336380987015</c:v>
                </c:pt>
                <c:pt idx="240">
                  <c:v>0.24397465201798216</c:v>
                </c:pt>
                <c:pt idx="241">
                  <c:v>0.23421566593726284</c:v>
                </c:pt>
                <c:pt idx="242">
                  <c:v>0.22445667985654352</c:v>
                </c:pt>
                <c:pt idx="243">
                  <c:v>0.2146976937758244</c:v>
                </c:pt>
                <c:pt idx="244">
                  <c:v>0.20493870769510508</c:v>
                </c:pt>
                <c:pt idx="245">
                  <c:v>0.19517972161438576</c:v>
                </c:pt>
                <c:pt idx="246">
                  <c:v>0.18542073553366645</c:v>
                </c:pt>
                <c:pt idx="247">
                  <c:v>0.17566174945294732</c:v>
                </c:pt>
                <c:pt idx="248">
                  <c:v>0.165902763372228</c:v>
                </c:pt>
                <c:pt idx="249">
                  <c:v>0.1561437772915087</c:v>
                </c:pt>
                <c:pt idx="250">
                  <c:v>0.14638479121078937</c:v>
                </c:pt>
                <c:pt idx="251">
                  <c:v>0.13662580513007005</c:v>
                </c:pt>
                <c:pt idx="252">
                  <c:v>0.12686681904935074</c:v>
                </c:pt>
                <c:pt idx="253">
                  <c:v>0.11710783296863142</c:v>
                </c:pt>
                <c:pt idx="254">
                  <c:v>0.1073488468879121</c:v>
                </c:pt>
                <c:pt idx="255">
                  <c:v>0.09758986080719279</c:v>
                </c:pt>
                <c:pt idx="256">
                  <c:v>0.08783087472647347</c:v>
                </c:pt>
                <c:pt idx="257">
                  <c:v>0.07807188864575434</c:v>
                </c:pt>
                <c:pt idx="258">
                  <c:v>0.06831290256503503</c:v>
                </c:pt>
                <c:pt idx="259">
                  <c:v>0.05855391648431571</c:v>
                </c:pt>
                <c:pt idx="260">
                  <c:v>0.048794930403596594</c:v>
                </c:pt>
                <c:pt idx="261">
                  <c:v>0.039035944322877277</c:v>
                </c:pt>
                <c:pt idx="262">
                  <c:v>0.02927695824215796</c:v>
                </c:pt>
                <c:pt idx="263">
                  <c:v>0.019517972161438638</c:v>
                </c:pt>
                <c:pt idx="264">
                  <c:v>0.009758986080719319</c:v>
                </c:pt>
                <c:pt idx="265">
                  <c:v>0</c:v>
                </c:pt>
                <c:pt idx="266">
                  <c:v>-0.009758986080719319</c:v>
                </c:pt>
                <c:pt idx="267">
                  <c:v>-0.019517972161438638</c:v>
                </c:pt>
                <c:pt idx="268">
                  <c:v>-0.02927695824215796</c:v>
                </c:pt>
                <c:pt idx="269">
                  <c:v>-0.03903594432287707</c:v>
                </c:pt>
                <c:pt idx="270">
                  <c:v>-0.04879493040359639</c:v>
                </c:pt>
                <c:pt idx="271">
                  <c:v>-0.05855391648431571</c:v>
                </c:pt>
                <c:pt idx="272">
                  <c:v>-0.06831290256503503</c:v>
                </c:pt>
                <c:pt idx="273">
                  <c:v>-0.07807188864575434</c:v>
                </c:pt>
                <c:pt idx="274">
                  <c:v>-0.08783087472647366</c:v>
                </c:pt>
                <c:pt idx="275">
                  <c:v>-0.097589860807193</c:v>
                </c:pt>
                <c:pt idx="276">
                  <c:v>-0.1073488468879121</c:v>
                </c:pt>
                <c:pt idx="277">
                  <c:v>-0.11710783296863142</c:v>
                </c:pt>
                <c:pt idx="278">
                  <c:v>-0.12686681904935074</c:v>
                </c:pt>
                <c:pt idx="279">
                  <c:v>-0.13662580513007005</c:v>
                </c:pt>
                <c:pt idx="280">
                  <c:v>-0.14638479121078937</c:v>
                </c:pt>
                <c:pt idx="281">
                  <c:v>-0.1561437772915087</c:v>
                </c:pt>
                <c:pt idx="282">
                  <c:v>-0.1659027633722278</c:v>
                </c:pt>
                <c:pt idx="283">
                  <c:v>-0.17566174945294713</c:v>
                </c:pt>
                <c:pt idx="284">
                  <c:v>-0.18542073553366645</c:v>
                </c:pt>
                <c:pt idx="285">
                  <c:v>-0.19517972161438576</c:v>
                </c:pt>
                <c:pt idx="286">
                  <c:v>-0.20493870769510508</c:v>
                </c:pt>
                <c:pt idx="287">
                  <c:v>-0.2146976937758244</c:v>
                </c:pt>
                <c:pt idx="288">
                  <c:v>-0.22445667985654372</c:v>
                </c:pt>
                <c:pt idx="289">
                  <c:v>-0.23421566593726284</c:v>
                </c:pt>
                <c:pt idx="290">
                  <c:v>-0.24397465201798216</c:v>
                </c:pt>
                <c:pt idx="291">
                  <c:v>-0.2537336380987015</c:v>
                </c:pt>
                <c:pt idx="292">
                  <c:v>-0.2634926241794208</c:v>
                </c:pt>
                <c:pt idx="293">
                  <c:v>-0.2732516102601401</c:v>
                </c:pt>
                <c:pt idx="294">
                  <c:v>-0.28301059634085945</c:v>
                </c:pt>
                <c:pt idx="295">
                  <c:v>-0.29276958242157874</c:v>
                </c:pt>
                <c:pt idx="296">
                  <c:v>-0.30252856850229787</c:v>
                </c:pt>
                <c:pt idx="297">
                  <c:v>-0.3122875545830172</c:v>
                </c:pt>
                <c:pt idx="298">
                  <c:v>-0.3220465406637365</c:v>
                </c:pt>
                <c:pt idx="299">
                  <c:v>-0.33180552674445585</c:v>
                </c:pt>
                <c:pt idx="300">
                  <c:v>-0.34156451282517514</c:v>
                </c:pt>
                <c:pt idx="301">
                  <c:v>-0.3513234989058945</c:v>
                </c:pt>
                <c:pt idx="302">
                  <c:v>-0.36108248498661377</c:v>
                </c:pt>
                <c:pt idx="303">
                  <c:v>-0.3708414710673329</c:v>
                </c:pt>
                <c:pt idx="304">
                  <c:v>-0.38060045714805224</c:v>
                </c:pt>
                <c:pt idx="305">
                  <c:v>-0.39035944322877153</c:v>
                </c:pt>
                <c:pt idx="306">
                  <c:v>-0.4001184293094909</c:v>
                </c:pt>
                <c:pt idx="307">
                  <c:v>-0.40987741539021016</c:v>
                </c:pt>
                <c:pt idx="308">
                  <c:v>-0.4196364014709295</c:v>
                </c:pt>
                <c:pt idx="309">
                  <c:v>-0.4293953875516488</c:v>
                </c:pt>
                <c:pt idx="310">
                  <c:v>-0.4391543736323679</c:v>
                </c:pt>
                <c:pt idx="311">
                  <c:v>-0.44891335971308727</c:v>
                </c:pt>
                <c:pt idx="312">
                  <c:v>-0.45867234579380656</c:v>
                </c:pt>
                <c:pt idx="313">
                  <c:v>-0.4684313318745259</c:v>
                </c:pt>
                <c:pt idx="314">
                  <c:v>-0.4781903179552452</c:v>
                </c:pt>
                <c:pt idx="315">
                  <c:v>-0.48794930403596454</c:v>
                </c:pt>
                <c:pt idx="316">
                  <c:v>-0.49770829011668366</c:v>
                </c:pt>
                <c:pt idx="317">
                  <c:v>-0.507467276197403</c:v>
                </c:pt>
                <c:pt idx="318">
                  <c:v>-0.5172262622781223</c:v>
                </c:pt>
                <c:pt idx="319">
                  <c:v>-0.5269852483588416</c:v>
                </c:pt>
                <c:pt idx="320">
                  <c:v>-0.5367442344395609</c:v>
                </c:pt>
                <c:pt idx="321">
                  <c:v>-0.5465032205202802</c:v>
                </c:pt>
                <c:pt idx="322">
                  <c:v>-0.5562622066009996</c:v>
                </c:pt>
                <c:pt idx="323">
                  <c:v>-0.5660211926817187</c:v>
                </c:pt>
                <c:pt idx="324">
                  <c:v>-0.575780178762438</c:v>
                </c:pt>
                <c:pt idx="325">
                  <c:v>-0.5855391648431573</c:v>
                </c:pt>
                <c:pt idx="326">
                  <c:v>-0.5952981509238766</c:v>
                </c:pt>
                <c:pt idx="327">
                  <c:v>-0.605057137004596</c:v>
                </c:pt>
                <c:pt idx="328">
                  <c:v>-0.6148161230853153</c:v>
                </c:pt>
                <c:pt idx="329">
                  <c:v>-0.6245751091660345</c:v>
                </c:pt>
                <c:pt idx="330">
                  <c:v>-0.6343340952467537</c:v>
                </c:pt>
                <c:pt idx="331">
                  <c:v>-0.644093081327473</c:v>
                </c:pt>
                <c:pt idx="332">
                  <c:v>-0.6538520674081924</c:v>
                </c:pt>
                <c:pt idx="333">
                  <c:v>-0.6636110534889117</c:v>
                </c:pt>
                <c:pt idx="334">
                  <c:v>-0.6733700395696309</c:v>
                </c:pt>
                <c:pt idx="335">
                  <c:v>-0.6831290256503503</c:v>
                </c:pt>
                <c:pt idx="336">
                  <c:v>-0.6928880117310696</c:v>
                </c:pt>
                <c:pt idx="337">
                  <c:v>-0.7026469978117887</c:v>
                </c:pt>
                <c:pt idx="338">
                  <c:v>-0.7124059838925081</c:v>
                </c:pt>
                <c:pt idx="339">
                  <c:v>-0.7221649699732273</c:v>
                </c:pt>
                <c:pt idx="340">
                  <c:v>-0.7319239560539467</c:v>
                </c:pt>
                <c:pt idx="341">
                  <c:v>-0.741682942134666</c:v>
                </c:pt>
                <c:pt idx="342">
                  <c:v>-0.7514419282153854</c:v>
                </c:pt>
                <c:pt idx="343">
                  <c:v>-0.7612009142961047</c:v>
                </c:pt>
                <c:pt idx="344">
                  <c:v>-0.7709599003768237</c:v>
                </c:pt>
                <c:pt idx="345">
                  <c:v>-0.7807188864575431</c:v>
                </c:pt>
                <c:pt idx="346">
                  <c:v>-0.7904778725382624</c:v>
                </c:pt>
                <c:pt idx="347">
                  <c:v>-0.8002368586189818</c:v>
                </c:pt>
                <c:pt idx="348">
                  <c:v>-0.809995844699701</c:v>
                </c:pt>
                <c:pt idx="349">
                  <c:v>-0.8197548307804203</c:v>
                </c:pt>
                <c:pt idx="350">
                  <c:v>-0.8295138168611395</c:v>
                </c:pt>
                <c:pt idx="351">
                  <c:v>-0.8392728029418588</c:v>
                </c:pt>
                <c:pt idx="352">
                  <c:v>-0.8490317890225781</c:v>
                </c:pt>
                <c:pt idx="353">
                  <c:v>-0.8587907751032974</c:v>
                </c:pt>
                <c:pt idx="354">
                  <c:v>-0.8685497611840167</c:v>
                </c:pt>
                <c:pt idx="355">
                  <c:v>-0.8783087472647361</c:v>
                </c:pt>
                <c:pt idx="356">
                  <c:v>-0.8880677333454554</c:v>
                </c:pt>
                <c:pt idx="357">
                  <c:v>-0.8978267194261745</c:v>
                </c:pt>
                <c:pt idx="358">
                  <c:v>-0.9075857055068938</c:v>
                </c:pt>
                <c:pt idx="359">
                  <c:v>-0.9173446915876131</c:v>
                </c:pt>
              </c:numCache>
            </c:numRef>
          </c:xVal>
          <c:yVal>
            <c:numRef>
              <c:f>Data!$AB$4:$AB$363</c:f>
              <c:numCache>
                <c:ptCount val="360"/>
                <c:pt idx="0">
                  <c:v>0</c:v>
                </c:pt>
                <c:pt idx="1">
                  <c:v>0.020000000000000004</c:v>
                </c:pt>
                <c:pt idx="2">
                  <c:v>0.04000000000000001</c:v>
                </c:pt>
                <c:pt idx="3">
                  <c:v>0.06</c:v>
                </c:pt>
                <c:pt idx="4">
                  <c:v>0.08000000000000002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0.08000000000000002</c:v>
                </c:pt>
                <c:pt idx="167">
                  <c:v>0.06</c:v>
                </c:pt>
                <c:pt idx="168">
                  <c:v>0.04000000000000001</c:v>
                </c:pt>
                <c:pt idx="169">
                  <c:v>0.020000000000000004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Origins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(Params!$B$4,Params!$B$3)</c:f>
              <c:numCache>
                <c:ptCount val="2"/>
                <c:pt idx="0">
                  <c:v>0.3564972523793638</c:v>
                </c:pt>
                <c:pt idx="1">
                  <c:v>-0.3614840925338548</c:v>
                </c:pt>
              </c:numCache>
            </c:numRef>
          </c:xVal>
          <c:yVal>
            <c:numRef>
              <c:f>(Params!$C$4,Params!$C$3)</c:f>
              <c:numCache>
                <c:ptCount val="2"/>
                <c:pt idx="0">
                  <c:v>7</c:v>
                </c:pt>
                <c:pt idx="1">
                  <c:v>3.5</c:v>
                </c:pt>
              </c:numCache>
            </c:numRef>
          </c:yVal>
          <c:smooth val="0"/>
        </c:ser>
        <c:ser>
          <c:idx val="4"/>
          <c:order val="3"/>
          <c:tx>
            <c:v>Stride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(Params!$B$12,Params!$B$4,Params!$B$13)</c:f>
              <c:numCache>
                <c:ptCount val="3"/>
                <c:pt idx="0">
                  <c:v>-3.3413820975005986</c:v>
                </c:pt>
                <c:pt idx="1">
                  <c:v>0.3564972523793638</c:v>
                </c:pt>
                <c:pt idx="2">
                  <c:v>0.9271036776683325</c:v>
                </c:pt>
              </c:numCache>
            </c:numRef>
          </c:xVal>
          <c:yVal>
            <c:numRef>
              <c:f>(Params!$C$12,Params!$C$4,Params!$C$13)</c:f>
              <c:numCache>
                <c:ptCount val="3"/>
                <c:pt idx="0">
                  <c:v>0</c:v>
                </c:pt>
                <c:pt idx="1">
                  <c:v>7</c:v>
                </c:pt>
                <c:pt idx="2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Foot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Data!$Y$4:$Y$363</c:f>
              <c:numCache>
                <c:ptCount val="360"/>
                <c:pt idx="0">
                  <c:v>-0.21825903919504597</c:v>
                </c:pt>
                <c:pt idx="1">
                  <c:v>-0.22572681490826543</c:v>
                </c:pt>
                <c:pt idx="2">
                  <c:v>-0.23335754867712427</c:v>
                </c:pt>
                <c:pt idx="3">
                  <c:v>-0.24115382371285377</c:v>
                </c:pt>
                <c:pt idx="4">
                  <c:v>-0.24911839638057545</c:v>
                </c:pt>
                <c:pt idx="5">
                  <c:v>-0.25725420185836834</c:v>
                </c:pt>
                <c:pt idx="6">
                  <c:v>-0.26556436046279264</c:v>
                </c:pt>
                <c:pt idx="7">
                  <c:v>-0.2740521847319329</c:v>
                </c:pt>
                <c:pt idx="8">
                  <c:v>-0.2827211873662223</c:v>
                </c:pt>
                <c:pt idx="9">
                  <c:v>-0.29157509013700533</c:v>
                </c:pt>
                <c:pt idx="10">
                  <c:v>-0.3006178338831282</c:v>
                </c:pt>
                <c:pt idx="11">
                  <c:v>-0.3098535897264686</c:v>
                </c:pt>
                <c:pt idx="12">
                  <c:v>-0.31928677164872</c:v>
                </c:pt>
                <c:pt idx="13">
                  <c:v>-0.3289220505829646</c:v>
                </c:pt>
                <c:pt idx="14">
                  <c:v>-0.3387643701852501</c:v>
                </c:pt>
                <c:pt idx="15">
                  <c:v>-0.3488189644627494</c:v>
                </c:pt>
                <c:pt idx="16">
                  <c:v>-0.3590913774460832</c:v>
                </c:pt>
                <c:pt idx="17">
                  <c:v>-0.36958748510333933</c:v>
                </c:pt>
                <c:pt idx="18">
                  <c:v>-0.3803135197023105</c:v>
                </c:pt>
                <c:pt idx="19">
                  <c:v>-0.39127609683388914</c:v>
                </c:pt>
                <c:pt idx="20">
                  <c:v>-0.4024822453135123</c:v>
                </c:pt>
                <c:pt idx="21">
                  <c:v>-0.41393944017734746</c:v>
                </c:pt>
                <c:pt idx="22">
                  <c:v>-0.42565563898461173</c:v>
                </c:pt>
                <c:pt idx="23">
                  <c:v>-0.437639321624907</c:v>
                </c:pt>
                <c:pt idx="24">
                  <c:v>-0.4498995338086439</c:v>
                </c:pt>
                <c:pt idx="25">
                  <c:v>-0.4624459343857014</c:v>
                </c:pt>
                <c:pt idx="26">
                  <c:v>-0.4752888465906943</c:v>
                </c:pt>
                <c:pt idx="27">
                  <c:v>-0.4884393132481947</c:v>
                </c:pt>
                <c:pt idx="28">
                  <c:v>-0.5019091558834214</c:v>
                </c:pt>
                <c:pt idx="29">
                  <c:v>-0.5157110375689085</c:v>
                </c:pt>
                <c:pt idx="30">
                  <c:v>-0.5298585291876545</c:v>
                </c:pt>
                <c:pt idx="31">
                  <c:v>-0.5443661786022963</c:v>
                </c:pt>
                <c:pt idx="32">
                  <c:v>-0.5592495819781875</c:v>
                </c:pt>
                <c:pt idx="33">
                  <c:v>-0.5745254562065581</c:v>
                </c:pt>
                <c:pt idx="34">
                  <c:v>-0.590211711000178</c:v>
                </c:pt>
                <c:pt idx="35">
                  <c:v>-0.6063275187769601</c:v>
                </c:pt>
                <c:pt idx="36">
                  <c:v>-0.6228933798915345</c:v>
                </c:pt>
                <c:pt idx="37">
                  <c:v>-0.6399311801089983</c:v>
                </c:pt>
                <c:pt idx="38">
                  <c:v>-0.6574642364244965</c:v>
                </c:pt>
                <c:pt idx="39">
                  <c:v>-0.6755173264062759</c:v>
                </c:pt>
                <c:pt idx="40">
                  <c:v>-0.6941166951703929</c:v>
                </c:pt>
                <c:pt idx="41">
                  <c:v>-0.7132900328833933</c:v>
                </c:pt>
                <c:pt idx="42">
                  <c:v>-0.7330664143433729</c:v>
                </c:pt>
                <c:pt idx="43">
                  <c:v>-0.7534761907387606</c:v>
                </c:pt>
                <c:pt idx="44">
                  <c:v>-0.7745508221760921</c:v>
                </c:pt>
                <c:pt idx="45">
                  <c:v>-0.796322638084711</c:v>
                </c:pt>
                <c:pt idx="46">
                  <c:v>-0.8188245112679632</c:v>
                </c:pt>
                <c:pt idx="47">
                  <c:v>-0.8420894303509799</c:v>
                </c:pt>
                <c:pt idx="48">
                  <c:v>-0.8661499549035838</c:v>
                </c:pt>
                <c:pt idx="49">
                  <c:v>-0.8910375378941786</c:v>
                </c:pt>
                <c:pt idx="50">
                  <c:v>-0.9167817017201654</c:v>
                </c:pt>
                <c:pt idx="51">
                  <c:v>-0.943409057284144</c:v>
                </c:pt>
                <c:pt idx="52">
                  <c:v>-0.9709421608968185</c:v>
                </c:pt>
                <c:pt idx="53">
                  <c:v>-0.999398211617571</c:v>
                </c:pt>
                <c:pt idx="54">
                  <c:v>-1.0287876023335192</c:v>
                </c:pt>
                <c:pt idx="55">
                  <c:v>-1.0591123515611411</c:v>
                </c:pt>
                <c:pt idx="56">
                  <c:v>-1.0903644594317168</c:v>
                </c:pt>
                <c:pt idx="57">
                  <c:v>-1.122524249906916</c:v>
                </c:pt>
                <c:pt idx="58">
                  <c:v>-1.155558780664334</c:v>
                </c:pt>
                <c:pt idx="59">
                  <c:v>-1.189420420294721</c:v>
                </c:pt>
                <c:pt idx="60">
                  <c:v>-1.224045706807814</c:v>
                </c:pt>
                <c:pt idx="61">
                  <c:v>-1.2593546088260479</c:v>
                </c:pt>
                <c:pt idx="62">
                  <c:v>-1.2952503080655862</c:v>
                </c:pt>
                <c:pt idx="63">
                  <c:v>-1.3316196060973433</c:v>
                </c:pt>
                <c:pt idx="64">
                  <c:v>-1.3683340285321797</c:v>
                </c:pt>
                <c:pt idx="65">
                  <c:v>-1.4052516562046045</c:v>
                </c:pt>
                <c:pt idx="66">
                  <c:v>-1.442219658576972</c:v>
                </c:pt>
                <c:pt idx="67">
                  <c:v>-1.479077444823591</c:v>
                </c:pt>
                <c:pt idx="68">
                  <c:v>-1.515660290145329</c:v>
                </c:pt>
                <c:pt idx="69">
                  <c:v>-1.5518032468328236</c:v>
                </c:pt>
                <c:pt idx="70">
                  <c:v>-1.5873451187212662</c:v>
                </c:pt>
                <c:pt idx="71">
                  <c:v>-1.622132268964451</c:v>
                </c:pt>
                <c:pt idx="72">
                  <c:v>-1.6560220461077877</c:v>
                </c:pt>
                <c:pt idx="73">
                  <c:v>-1.6888856500622638</c:v>
                </c:pt>
                <c:pt idx="74">
                  <c:v>-1.7206103122451766</c:v>
                </c:pt>
                <c:pt idx="75">
                  <c:v>-1.7511007251899862</c:v>
                </c:pt>
                <c:pt idx="76">
                  <c:v>-1.7802797180954388</c:v>
                </c:pt>
                <c:pt idx="77">
                  <c:v>-1.808088228812303</c:v>
                </c:pt>
                <c:pt idx="78">
                  <c:v>-1.8344846644620012</c:v>
                </c:pt>
                <c:pt idx="79">
                  <c:v>-1.8594437696545902</c:v>
                </c:pt>
                <c:pt idx="80">
                  <c:v>-1.8829551330391787</c:v>
                </c:pt>
                <c:pt idx="81">
                  <c:v>-1.9050214615626233</c:v>
                </c:pt>
                <c:pt idx="82">
                  <c:v>-1.925656740416287</c:v>
                </c:pt>
                <c:pt idx="83">
                  <c:v>-1.9448843787411971</c:v>
                </c:pt>
                <c:pt idx="84">
                  <c:v>-1.9627354200762017</c:v>
                </c:pt>
                <c:pt idx="85">
                  <c:v>-1.9792468750285166</c:v>
                </c:pt>
                <c:pt idx="86">
                  <c:v>-1.99446021371245</c:v>
                </c:pt>
                <c:pt idx="87">
                  <c:v>-2.0084200383646507</c:v>
                </c:pt>
                <c:pt idx="88">
                  <c:v>-2.021172942761827</c:v>
                </c:pt>
                <c:pt idx="89">
                  <c:v>-2.03276655470138</c:v>
                </c:pt>
                <c:pt idx="90">
                  <c:v>-2.04324875058118</c:v>
                </c:pt>
                <c:pt idx="91">
                  <c:v>-2.0526670265728386</c:v>
                </c:pt>
                <c:pt idx="92">
                  <c:v>-2.0610680084908655</c:v>
                </c:pt>
                <c:pt idx="93">
                  <c:v>-2.0684970816944794</c:v>
                </c:pt>
                <c:pt idx="94">
                  <c:v>-2.0749981227468544</c:v>
                </c:pt>
                <c:pt idx="95">
                  <c:v>-2.080613315705695</c:v>
                </c:pt>
                <c:pt idx="96">
                  <c:v>-2.0853830375163604</c:v>
                </c:pt>
                <c:pt idx="97">
                  <c:v>-2.089345798790752</c:v>
                </c:pt>
                <c:pt idx="98">
                  <c:v>-2.0925382281148734</c:v>
                </c:pt>
                <c:pt idx="99">
                  <c:v>-2.094995089824625</c:v>
                </c:pt>
                <c:pt idx="100">
                  <c:v>-2.096749326852938</c:v>
                </c:pt>
                <c:pt idx="101">
                  <c:v>-2.09783212174613</c:v>
                </c:pt>
                <c:pt idx="102">
                  <c:v>-2.0982729702576</c:v>
                </c:pt>
                <c:pt idx="103">
                  <c:v>-2.098099763053702</c:v>
                </c:pt>
                <c:pt idx="104">
                  <c:v>-2.0973388720198156</c:v>
                </c:pt>
                <c:pt idx="105">
                  <c:v>-2.096015238449077</c:v>
                </c:pt>
                <c:pt idx="106">
                  <c:v>-2.0941524610505637</c:v>
                </c:pt>
                <c:pt idx="107">
                  <c:v>-2.0917728822458193</c:v>
                </c:pt>
                <c:pt idx="108">
                  <c:v>-2.088897671650615</c:v>
                </c:pt>
                <c:pt idx="109">
                  <c:v>-2.0855469059790384</c:v>
                </c:pt>
                <c:pt idx="110">
                  <c:v>-2.0817396448745695</c:v>
                </c:pt>
                <c:pt idx="111">
                  <c:v>-2.0774940023800386</c:v>
                </c:pt>
                <c:pt idx="112">
                  <c:v>-2.072827213917033</c:v>
                </c:pt>
                <c:pt idx="113">
                  <c:v>-2.067755698764536</c:v>
                </c:pt>
                <c:pt idx="114">
                  <c:v>-2.0622951181141866</c:v>
                </c:pt>
                <c:pt idx="115">
                  <c:v>-2.056460428842273</c:v>
                </c:pt>
                <c:pt idx="116">
                  <c:v>-2.0502659331817537</c:v>
                </c:pt>
                <c:pt idx="117">
                  <c:v>-2.0437253245053855</c:v>
                </c:pt>
                <c:pt idx="118">
                  <c:v>-2.0368517294472603</c:v>
                </c:pt>
                <c:pt idx="119">
                  <c:v>-2.029657746597427</c:v>
                </c:pt>
                <c:pt idx="120">
                  <c:v>-2.0221554820048993</c:v>
                </c:pt>
                <c:pt idx="121">
                  <c:v>-2.0143565817203157</c:v>
                </c:pt>
                <c:pt idx="122">
                  <c:v>-2.0062722616019646</c:v>
                </c:pt>
                <c:pt idx="123">
                  <c:v>-1.997913334599025</c:v>
                </c:pt>
                <c:pt idx="124">
                  <c:v>-1.9892902357145164</c:v>
                </c:pt>
                <c:pt idx="125">
                  <c:v>-1.980413044838236</c:v>
                </c:pt>
                <c:pt idx="126">
                  <c:v>-1.9712915076273836</c:v>
                </c:pt>
                <c:pt idx="127">
                  <c:v>-1.961935054599985</c:v>
                </c:pt>
                <c:pt idx="128">
                  <c:v>-1.9523528185938241</c:v>
                </c:pt>
                <c:pt idx="129">
                  <c:v>-1.9425536507317376</c:v>
                </c:pt>
                <c:pt idx="130">
                  <c:v>-1.9325461350226711</c:v>
                </c:pt>
                <c:pt idx="131">
                  <c:v>-1.9223386017171809</c:v>
                </c:pt>
                <c:pt idx="132">
                  <c:v>-1.91193913952598</c:v>
                </c:pt>
                <c:pt idx="133">
                  <c:v>-1.901355606800709</c:v>
                </c:pt>
                <c:pt idx="134">
                  <c:v>-1.8905956417674417</c:v>
                </c:pt>
                <c:pt idx="135">
                  <c:v>-1.879666671895355</c:v>
                </c:pt>
                <c:pt idx="136">
                  <c:v>-1.8685759224756349</c:v>
                </c:pt>
                <c:pt idx="137">
                  <c:v>-1.8573304244789168</c:v>
                </c:pt>
                <c:pt idx="138">
                  <c:v>-1.8459370217533526</c:v>
                </c:pt>
                <c:pt idx="139">
                  <c:v>-1.8344023776197864</c:v>
                </c:pt>
                <c:pt idx="140">
                  <c:v>-1.822732980915346</c:v>
                </c:pt>
                <c:pt idx="141">
                  <c:v>-1.8109351515321372</c:v>
                </c:pt>
                <c:pt idx="142">
                  <c:v>-1.7990150454934881</c:v>
                </c:pt>
                <c:pt idx="143">
                  <c:v>-1.7869786596063153</c:v>
                </c:pt>
                <c:pt idx="144">
                  <c:v>-1.7748318357248332</c:v>
                </c:pt>
                <c:pt idx="145">
                  <c:v>-1.7625802646575641</c:v>
                </c:pt>
                <c:pt idx="146">
                  <c:v>-1.750229489746908</c:v>
                </c:pt>
                <c:pt idx="147">
                  <c:v>-1.7377849101479161</c:v>
                </c:pt>
                <c:pt idx="148">
                  <c:v>-1.7252517838306396</c:v>
                </c:pt>
                <c:pt idx="149">
                  <c:v>-1.712635230328418</c:v>
                </c:pt>
                <c:pt idx="150">
                  <c:v>-1.6999402332525348</c:v>
                </c:pt>
                <c:pt idx="151">
                  <c:v>-1.68717164259211</c:v>
                </c:pt>
                <c:pt idx="152">
                  <c:v>-1.6743341768165405</c:v>
                </c:pt>
                <c:pt idx="153">
                  <c:v>-1.6614324247965249</c:v>
                </c:pt>
                <c:pt idx="154">
                  <c:v>-1.6484708475584893</c:v>
                </c:pt>
                <c:pt idx="155">
                  <c:v>-1.6354537798862352</c:v>
                </c:pt>
                <c:pt idx="156">
                  <c:v>-1.6223854317826107</c:v>
                </c:pt>
                <c:pt idx="157">
                  <c:v>-1.6092698898032536</c:v>
                </c:pt>
                <c:pt idx="158">
                  <c:v>-1.596111118273714</c:v>
                </c:pt>
                <c:pt idx="159">
                  <c:v>-1.5829129604005767</c:v>
                </c:pt>
                <c:pt idx="160">
                  <c:v>-1.5696791392866927</c:v>
                </c:pt>
                <c:pt idx="161">
                  <c:v>-1.5564132588601682</c:v>
                </c:pt>
                <c:pt idx="162">
                  <c:v>-1.54311880472625</c:v>
                </c:pt>
                <c:pt idx="163">
                  <c:v>-1.5297991449509825</c:v>
                </c:pt>
                <c:pt idx="164">
                  <c:v>-1.5164575307852006</c:v>
                </c:pt>
                <c:pt idx="165">
                  <c:v>-1.5030970973371471</c:v>
                </c:pt>
                <c:pt idx="166">
                  <c:v>-1.4897208642018225</c:v>
                </c:pt>
                <c:pt idx="167">
                  <c:v>-1.476331736055094</c:v>
                </c:pt>
                <c:pt idx="168">
                  <c:v>-1.4629325032203537</c:v>
                </c:pt>
                <c:pt idx="169">
                  <c:v>-1.4495258422155752</c:v>
                </c:pt>
                <c:pt idx="170">
                  <c:v>-1.4361143162885273</c:v>
                </c:pt>
                <c:pt idx="171">
                  <c:v>-1.4227003759479238</c:v>
                </c:pt>
                <c:pt idx="172">
                  <c:v>-1.4092863594982703</c:v>
                </c:pt>
                <c:pt idx="173">
                  <c:v>-1.395874493586386</c:v>
                </c:pt>
                <c:pt idx="174">
                  <c:v>-1.3824668937674123</c:v>
                </c:pt>
                <c:pt idx="175">
                  <c:v>-1.3690655650984889</c:v>
                </c:pt>
                <c:pt idx="176">
                  <c:v>-1.3556724027682516</c:v>
                </c:pt>
                <c:pt idx="177">
                  <c:v>-1.3422891927704814</c:v>
                </c:pt>
                <c:pt idx="178">
                  <c:v>-1.3289176126305</c:v>
                </c:pt>
                <c:pt idx="179">
                  <c:v>-1.3155592321929035</c:v>
                </c:pt>
                <c:pt idx="180">
                  <c:v>-1.3022155144796062</c:v>
                </c:pt>
                <c:pt idx="181">
                  <c:v>-1.2888878166272408</c:v>
                </c:pt>
                <c:pt idx="182">
                  <c:v>-1.275577390913221</c:v>
                </c:pt>
                <c:pt idx="183">
                  <c:v>-1.2622853858799266</c:v>
                </c:pt>
                <c:pt idx="184">
                  <c:v>-1.2490128475667832</c:v>
                </c:pt>
                <c:pt idx="185">
                  <c:v>-1.2357607208600205</c:v>
                </c:pt>
                <c:pt idx="186">
                  <c:v>-1.2225298509702582</c:v>
                </c:pt>
                <c:pt idx="187">
                  <c:v>-1.209320985048118</c:v>
                </c:pt>
                <c:pt idx="188">
                  <c:v>-1.1961347739482666</c:v>
                </c:pt>
                <c:pt idx="189">
                  <c:v>-1.1829717741523424</c:v>
                </c:pt>
                <c:pt idx="190">
                  <c:v>-1.16983244986144</c:v>
                </c:pt>
                <c:pt idx="191">
                  <c:v>-1.1567171752686733</c:v>
                </c:pt>
                <c:pt idx="192">
                  <c:v>-1.143626237022517</c:v>
                </c:pt>
                <c:pt idx="193">
                  <c:v>-1.1305598368914724</c:v>
                </c:pt>
                <c:pt idx="194">
                  <c:v>-1.1175180946405303</c:v>
                </c:pt>
                <c:pt idx="195">
                  <c:v>-1.1045010511296403</c:v>
                </c:pt>
                <c:pt idx="196">
                  <c:v>-1.0915086716443123</c:v>
                </c:pt>
                <c:pt idx="197">
                  <c:v>-1.078540849467844</c:v>
                </c:pt>
                <c:pt idx="198">
                  <c:v>-1.065597409704478</c:v>
                </c:pt>
                <c:pt idx="199">
                  <c:v>-1.0526781133621166</c:v>
                </c:pt>
                <c:pt idx="200">
                  <c:v>-1.0397826617024934</c:v>
                </c:pt>
                <c:pt idx="201">
                  <c:v>-1.0269107008661136</c:v>
                </c:pt>
                <c:pt idx="202">
                  <c:v>-1.0140618267780477</c:v>
                </c:pt>
                <c:pt idx="203">
                  <c:v>-1.0012355903398575</c:v>
                </c:pt>
                <c:pt idx="204">
                  <c:v>-0.9884315029115487</c:v>
                </c:pt>
                <c:pt idx="205">
                  <c:v>-0.9756490420861283</c:v>
                </c:pt>
                <c:pt idx="206">
                  <c:v>-0.9628876577577195</c:v>
                </c:pt>
                <c:pt idx="207">
                  <c:v>-0.9501467784826301</c:v>
                </c:pt>
                <c:pt idx="208">
                  <c:v>-0.9374258181305946</c:v>
                </c:pt>
                <c:pt idx="209">
                  <c:v>-0.9247241828216086</c:v>
                </c:pt>
                <c:pt idx="210">
                  <c:v>-0.9120412781413383</c:v>
                </c:pt>
                <c:pt idx="211">
                  <c:v>-0.8993765166257264</c:v>
                </c:pt>
                <c:pt idx="212">
                  <c:v>-0.8867293255027173</c:v>
                </c:pt>
                <c:pt idx="213">
                  <c:v>-0.8740991546764465</c:v>
                </c:pt>
                <c:pt idx="214">
                  <c:v>-0.861485484935977</c:v>
                </c:pt>
                <c:pt idx="215">
                  <c:v>-0.8488878363679084</c:v>
                </c:pt>
                <c:pt idx="216">
                  <c:v>-0.8363057769487883</c:v>
                </c:pt>
                <c:pt idx="217">
                  <c:v>-0.8237389312900174</c:v>
                </c:pt>
                <c:pt idx="218">
                  <c:v>-0.8111869895044765</c:v>
                </c:pt>
                <c:pt idx="219">
                  <c:v>-0.7986497161608941</c:v>
                </c:pt>
                <c:pt idx="220">
                  <c:v>-0.7861269592881484</c:v>
                </c:pt>
                <c:pt idx="221">
                  <c:v>-0.7736186593886694</c:v>
                </c:pt>
                <c:pt idx="222">
                  <c:v>-0.761124858416516</c:v>
                </c:pt>
                <c:pt idx="223">
                  <c:v>-0.748645708672505</c:v>
                </c:pt>
                <c:pt idx="224">
                  <c:v>-0.7361814815658875</c:v>
                </c:pt>
                <c:pt idx="225">
                  <c:v>-0.7237325761888702</c:v>
                </c:pt>
                <c:pt idx="226">
                  <c:v>-0.7112995276480961</c:v>
                </c:pt>
                <c:pt idx="227">
                  <c:v>-0.6988830150947165</c:v>
                </c:pt>
                <c:pt idx="228">
                  <c:v>-0.6864838693929818</c:v>
                </c:pt>
                <c:pt idx="229">
                  <c:v>-0.6741030803657861</c:v>
                </c:pt>
                <c:pt idx="230">
                  <c:v>-0.6617418035549791</c:v>
                </c:pt>
                <c:pt idx="231">
                  <c:v>-0.6494013664335953</c:v>
                </c:pt>
                <c:pt idx="232">
                  <c:v>-0.6370832740078369</c:v>
                </c:pt>
                <c:pt idx="233">
                  <c:v>-0.6247892137474327</c:v>
                </c:pt>
                <c:pt idx="234">
                  <c:v>-0.6125210597847742</c:v>
                </c:pt>
                <c:pt idx="235">
                  <c:v>-0.6002808763255838</c:v>
                </c:pt>
                <c:pt idx="236">
                  <c:v>-0.5880709202172945</c:v>
                </c:pt>
                <c:pt idx="237">
                  <c:v>-0.5758936426249112</c:v>
                </c:pt>
                <c:pt idx="238">
                  <c:v>-0.5637516897692385</c:v>
                </c:pt>
                <c:pt idx="239">
                  <c:v>-0.5516479026876411</c:v>
                </c:pt>
                <c:pt idx="240">
                  <c:v>-0.539585315983776</c:v>
                </c:pt>
                <c:pt idx="241">
                  <c:v>-0.5275671555396044</c:v>
                </c:pt>
                <c:pt idx="242">
                  <c:v>-0.5155968351707192</c:v>
                </c:pt>
                <c:pt idx="243">
                  <c:v>-0.5036779522137631</c:v>
                </c:pt>
                <c:pt idx="244">
                  <c:v>-0.49181428204365363</c:v>
                </c:pt>
                <c:pt idx="245">
                  <c:v>-0.48000977152707724</c:v>
                </c:pt>
                <c:pt idx="246">
                  <c:v>-0.4682685314279225</c:v>
                </c:pt>
                <c:pt idx="247">
                  <c:v>-0.45659482778994104</c:v>
                </c:pt>
                <c:pt idx="248">
                  <c:v>-0.44499307233091256</c:v>
                </c:pt>
                <c:pt idx="249">
                  <c:v>-0.4334678118922878</c:v>
                </c:pt>
                <c:pt idx="250">
                  <c:v>-0.4220237169971284</c:v>
                </c:pt>
                <c:pt idx="251">
                  <c:v>-0.41066556957788986</c:v>
                </c:pt>
                <c:pt idx="252">
                  <c:v>-0.3993982499437399</c:v>
                </c:pt>
                <c:pt idx="253">
                  <c:v>-0.38822672306485606</c:v>
                </c:pt>
                <c:pt idx="254">
                  <c:v>-0.37715602425754935</c:v>
                </c:pt>
                <c:pt idx="255">
                  <c:v>-0.3661912443604306</c:v>
                </c:pt>
                <c:pt idx="256">
                  <c:v>-0.3553375144965581</c:v>
                </c:pt>
                <c:pt idx="257">
                  <c:v>-0.34459999052058987</c:v>
                </c:pt>
                <c:pt idx="258">
                  <c:v>-0.3339838372527306</c:v>
                </c:pt>
                <c:pt idx="259">
                  <c:v>-0.32349421260327665</c:v>
                </c:pt>
                <c:pt idx="260">
                  <c:v>-0.31313625169172044</c:v>
                </c:pt>
                <c:pt idx="261">
                  <c:v>-0.3029150510642651</c:v>
                </c:pt>
                <c:pt idx="262">
                  <c:v>-0.2928356531116387</c:v>
                </c:pt>
                <c:pt idx="263">
                  <c:v>-0.28290303078638757</c:v>
                </c:pt>
                <c:pt idx="264">
                  <c:v>-0.2731220727149355</c:v>
                </c:pt>
                <c:pt idx="265">
                  <c:v>-0.26349756879511244</c:v>
                </c:pt>
                <c:pt idx="266">
                  <c:v>-0.25403419636375607</c:v>
                </c:pt>
                <c:pt idx="267">
                  <c:v>-0.2447365070129478</c:v>
                </c:pt>
                <c:pt idx="268">
                  <c:v>-0.23560891412605534</c:v>
                </c:pt>
                <c:pt idx="269">
                  <c:v>-0.22665568119706514</c:v>
                </c:pt>
                <c:pt idx="270">
                  <c:v>-0.21788091098880696</c:v>
                </c:pt>
                <c:pt idx="271">
                  <c:v>-0.2092885355767972</c:v>
                </c:pt>
                <c:pt idx="272">
                  <c:v>-0.20088230731729712</c:v>
                </c:pt>
                <c:pt idx="273">
                  <c:v>-0.19266579076918328</c:v>
                </c:pt>
                <c:pt idx="274">
                  <c:v>-0.1846423555908041</c:v>
                </c:pt>
                <c:pt idx="275">
                  <c:v>-0.17681517042440473</c:v>
                </c:pt>
                <c:pt idx="276">
                  <c:v>-0.16918719777280208</c:v>
                </c:pt>
                <c:pt idx="277">
                  <c:v>-0.1617611898648207</c:v>
                </c:pt>
                <c:pt idx="278">
                  <c:v>-0.15453968549898028</c:v>
                </c:pt>
                <c:pt idx="279">
                  <c:v>-0.14752500784790407</c:v>
                </c:pt>
                <c:pt idx="280">
                  <c:v>-0.1407192631996895</c:v>
                </c:pt>
                <c:pt idx="281">
                  <c:v>-0.1341243406067129</c:v>
                </c:pt>
                <c:pt idx="282">
                  <c:v>-0.12774191240756422</c:v>
                </c:pt>
                <c:pt idx="283">
                  <c:v>-0.1215734355830136</c:v>
                </c:pt>
                <c:pt idx="284">
                  <c:v>-0.1156201539035803</c:v>
                </c:pt>
                <c:pt idx="285">
                  <c:v>-0.10988310082298812</c:v>
                </c:pt>
                <c:pt idx="286">
                  <c:v>-0.10436310306943965</c:v>
                </c:pt>
                <c:pt idx="287">
                  <c:v>-0.09906078488478524</c:v>
                </c:pt>
                <c:pt idx="288">
                  <c:v>-0.09397657286065572</c:v>
                </c:pt>
                <c:pt idx="289">
                  <c:v>-0.08911070131961815</c:v>
                </c:pt>
                <c:pt idx="290">
                  <c:v>-0.08446321818966243</c:v>
                </c:pt>
                <c:pt idx="291">
                  <c:v>-0.08003399132045545</c:v>
                </c:pt>
                <c:pt idx="292">
                  <c:v>-0.07582271519058398</c:v>
                </c:pt>
                <c:pt idx="293">
                  <c:v>-0.07182891795635085</c:v>
                </c:pt>
                <c:pt idx="294">
                  <c:v>-0.06805196879385887</c:v>
                </c:pt>
                <c:pt idx="295">
                  <c:v>-0.0644910854882114</c:v>
                </c:pt>
                <c:pt idx="296">
                  <c:v>-0.0611453422254971</c:v>
                </c:pt>
                <c:pt idx="297">
                  <c:v>-0.05801367754549223</c:v>
                </c:pt>
                <c:pt idx="298">
                  <c:v>-0.055094902415336724</c:v>
                </c:pt>
                <c:pt idx="299">
                  <c:v>-0.05238770838705492</c:v>
                </c:pt>
                <c:pt idx="300">
                  <c:v>-0.04989067580409523</c:v>
                </c:pt>
                <c:pt idx="301">
                  <c:v>-0.047602282024919444</c:v>
                </c:pt>
                <c:pt idx="302">
                  <c:v>-0.04552090963408991</c:v>
                </c:pt>
                <c:pt idx="303">
                  <c:v>-0.04364485461400354</c:v>
                </c:pt>
                <c:pt idx="304">
                  <c:v>-0.041972334452832424</c:v>
                </c:pt>
                <c:pt idx="305">
                  <c:v>-0.04050149616693827</c:v>
                </c:pt>
                <c:pt idx="306">
                  <c:v>-0.03923042421812812</c:v>
                </c:pt>
                <c:pt idx="307">
                  <c:v>-0.03815714830867951</c:v>
                </c:pt>
                <c:pt idx="308">
                  <c:v>-0.03727965103916031</c:v>
                </c:pt>
                <c:pt idx="309">
                  <c:v>-0.036595875416143855</c:v>
                </c:pt>
                <c:pt idx="310">
                  <c:v>-0.036103732198877</c:v>
                </c:pt>
                <c:pt idx="311">
                  <c:v>-0.03580110707593201</c:v>
                </c:pt>
                <c:pt idx="312">
                  <c:v>-0.0356858676643068</c:v>
                </c:pt>
                <c:pt idx="313">
                  <c:v>-0.03575587032531306</c:v>
                </c:pt>
                <c:pt idx="314">
                  <c:v>-0.03600896679284367</c:v>
                </c:pt>
                <c:pt idx="315">
                  <c:v>-0.03644301061097813</c:v>
                </c:pt>
                <c:pt idx="316">
                  <c:v>-0.037055863379181125</c:v>
                </c:pt>
                <c:pt idx="317">
                  <c:v>-0.03784540080422394</c:v>
                </c:pt>
                <c:pt idx="318">
                  <c:v>-0.03880951855912239</c:v>
                </c:pt>
                <c:pt idx="319">
                  <c:v>-0.039946137950124944</c:v>
                </c:pt>
                <c:pt idx="320">
                  <c:v>-0.04125321139356525</c:v>
                </c:pt>
                <c:pt idx="321">
                  <c:v>-0.0427287277050218</c:v>
                </c:pt>
                <c:pt idx="322">
                  <c:v>-0.04437071720387682</c:v>
                </c:pt>
                <c:pt idx="323">
                  <c:v>-0.046177256636695196</c:v>
                </c:pt>
                <c:pt idx="324">
                  <c:v>-0.048146473923412814</c:v>
                </c:pt>
                <c:pt idx="325">
                  <c:v>-0.05027655273053597</c:v>
                </c:pt>
                <c:pt idx="326">
                  <c:v>-0.05256573687592628</c:v>
                </c:pt>
                <c:pt idx="327">
                  <c:v>-0.055012334569866705</c:v>
                </c:pt>
                <c:pt idx="328">
                  <c:v>-0.05761472249742197</c:v>
                </c:pt>
                <c:pt idx="329">
                  <c:v>-0.060371349747077196</c:v>
                </c:pt>
                <c:pt idx="330">
                  <c:v>-0.06328074159089439</c:v>
                </c:pt>
                <c:pt idx="331">
                  <c:v>-0.06634150312143808</c:v>
                </c:pt>
                <c:pt idx="332">
                  <c:v>-0.0695523227507962</c:v>
                </c:pt>
                <c:pt idx="333">
                  <c:v>-0.07291197557710094</c:v>
                </c:pt>
                <c:pt idx="334">
                  <c:v>-0.07641932662403311</c:v>
                </c:pt>
                <c:pt idx="335">
                  <c:v>-0.0800733339587793</c:v>
                </c:pt>
                <c:pt idx="336">
                  <c:v>-0.08387305169410614</c:v>
                </c:pt>
                <c:pt idx="337">
                  <c:v>-0.08781763288024744</c:v>
                </c:pt>
                <c:pt idx="338">
                  <c:v>-0.09190633229244305</c:v>
                </c:pt>
                <c:pt idx="339">
                  <c:v>-0.09613850912020871</c:v>
                </c:pt>
                <c:pt idx="340">
                  <c:v>-0.10051362956454846</c:v>
                </c:pt>
                <c:pt idx="341">
                  <c:v>-0.10503126934970769</c:v>
                </c:pt>
                <c:pt idx="342">
                  <c:v>-0.109691116156375</c:v>
                </c:pt>
                <c:pt idx="343">
                  <c:v>-0.11449297198368594</c:v>
                </c:pt>
                <c:pt idx="344">
                  <c:v>-0.11943675544796051</c:v>
                </c:pt>
                <c:pt idx="345">
                  <c:v>-0.124522504026705</c:v>
                </c:pt>
                <c:pt idx="346">
                  <c:v>-0.1297503762572165</c:v>
                </c:pt>
                <c:pt idx="347">
                  <c:v>-0.1351206539000242</c:v>
                </c:pt>
                <c:pt idx="348">
                  <c:v>-0.14063374407845025</c:v>
                </c:pt>
                <c:pt idx="349">
                  <c:v>-0.1462901814068263</c:v>
                </c:pt>
                <c:pt idx="350">
                  <c:v>-0.15209063012131124</c:v>
                </c:pt>
                <c:pt idx="351">
                  <c:v>-0.15803588622887038</c:v>
                </c:pt>
                <c:pt idx="352">
                  <c:v>-0.16412687969188036</c:v>
                </c:pt>
                <c:pt idx="353">
                  <c:v>-0.17036467666788133</c:v>
                </c:pt>
                <c:pt idx="354">
                  <c:v>-0.17675048182644978</c:v>
                </c:pt>
                <c:pt idx="355">
                  <c:v>-0.1832856407678129</c:v>
                </c:pt>
                <c:pt idx="356">
                  <c:v>-0.18997164257088986</c:v>
                </c:pt>
                <c:pt idx="357">
                  <c:v>-0.1968101225017977</c:v>
                </c:pt>
                <c:pt idx="358">
                  <c:v>-0.2038028649176792</c:v>
                </c:pt>
                <c:pt idx="359">
                  <c:v>-0.2109518064048642</c:v>
                </c:pt>
              </c:numCache>
            </c:numRef>
          </c:xVal>
          <c:yVal>
            <c:numRef>
              <c:f>Data!$Z$4:$Z$363</c:f>
              <c:numCache>
                <c:ptCount val="360"/>
                <c:pt idx="0">
                  <c:v>1.1969872840932905</c:v>
                </c:pt>
                <c:pt idx="1">
                  <c:v>1.188124744847098</c:v>
                </c:pt>
                <c:pt idx="2">
                  <c:v>1.179060388410884</c:v>
                </c:pt>
                <c:pt idx="3">
                  <c:v>1.1697953288380678</c:v>
                </c:pt>
                <c:pt idx="4">
                  <c:v>1.160330703078021</c:v>
                </c:pt>
                <c:pt idx="5">
                  <c:v>1.1506676669180909</c:v>
                </c:pt>
                <c:pt idx="6">
                  <c:v>1.1408073907281726</c:v>
                </c:pt>
                <c:pt idx="7">
                  <c:v>1.130751055017085</c:v>
                </c:pt>
                <c:pt idx="8">
                  <c:v>1.1204998458164777</c:v>
                </c:pt>
                <c:pt idx="9">
                  <c:v>1.110054949915994</c:v>
                </c:pt>
                <c:pt idx="10">
                  <c:v>1.0994175499829781</c:v>
                </c:pt>
                <c:pt idx="11">
                  <c:v>1.0885888196116098</c:v>
                </c:pt>
                <c:pt idx="12">
                  <c:v>1.0775699183600143</c:v>
                </c:pt>
                <c:pt idx="13">
                  <c:v>1.0663619868503293</c:v>
                </c:pt>
                <c:pt idx="14">
                  <c:v>1.05496614202597</c:v>
                </c:pt>
                <c:pt idx="15">
                  <c:v>1.0433834726831244</c:v>
                </c:pt>
                <c:pt idx="16">
                  <c:v>1.0316150354201756</c:v>
                </c:pt>
                <c:pt idx="17">
                  <c:v>1.0196618511800353</c:v>
                </c:pt>
                <c:pt idx="18">
                  <c:v>1.007524902596665</c:v>
                </c:pt>
                <c:pt idx="19">
                  <c:v>0.9952051323994018</c:v>
                </c:pt>
                <c:pt idx="20">
                  <c:v>0.9827034431775912</c:v>
                </c:pt>
                <c:pt idx="21">
                  <c:v>0.9700206988644908</c:v>
                </c:pt>
                <c:pt idx="22">
                  <c:v>0.9571577283642803</c:v>
                </c:pt>
                <c:pt idx="23">
                  <c:v>0.9441153318204105</c:v>
                </c:pt>
                <c:pt idx="24">
                  <c:v>0.9308942901081696</c:v>
                </c:pt>
                <c:pt idx="25">
                  <c:v>0.9174953782307058</c:v>
                </c:pt>
                <c:pt idx="26">
                  <c:v>0.9039193834063144</c:v>
                </c:pt>
                <c:pt idx="27">
                  <c:v>0.890167128756737</c:v>
                </c:pt>
                <c:pt idx="28">
                  <c:v>0.8762395036421231</c:v>
                </c:pt>
                <c:pt idx="29">
                  <c:v>0.8621375018381694</c:v>
                </c:pt>
                <c:pt idx="30">
                  <c:v>0.8478622689149375</c:v>
                </c:pt>
                <c:pt idx="31">
                  <c:v>0.8334151603533733</c:v>
                </c:pt>
                <c:pt idx="32">
                  <c:v>0.8187978121226722</c:v>
                </c:pt>
                <c:pt idx="33">
                  <c:v>0.804012225635244</c:v>
                </c:pt>
                <c:pt idx="34">
                  <c:v>0.7890608691903358</c:v>
                </c:pt>
                <c:pt idx="35">
                  <c:v>0.7739467982029391</c:v>
                </c:pt>
                <c:pt idx="36">
                  <c:v>0.7586737966793373</c:v>
                </c:pt>
                <c:pt idx="37">
                  <c:v>0.7432465425263712</c:v>
                </c:pt>
                <c:pt idx="38">
                  <c:v>0.727670799344815</c:v>
                </c:pt>
                <c:pt idx="39">
                  <c:v>0.7119536373269546</c:v>
                </c:pt>
                <c:pt idx="40">
                  <c:v>0.6961036857144081</c:v>
                </c:pt>
                <c:pt idx="41">
                  <c:v>0.6801314189236232</c:v>
                </c:pt>
                <c:pt idx="42">
                  <c:v>0.6640494778516546</c:v>
                </c:pt>
                <c:pt idx="43">
                  <c:v>0.64787302695906</c:v>
                </c:pt>
                <c:pt idx="44">
                  <c:v>0.6316201464046625</c:v>
                </c:pt>
                <c:pt idx="45">
                  <c:v>0.6153122566836391</c:v>
                </c:pt>
                <c:pt idx="46">
                  <c:v>0.5989745707979763</c:v>
                </c:pt>
                <c:pt idx="47">
                  <c:v>0.5826365658737129</c:v>
                </c:pt>
                <c:pt idx="48">
                  <c:v>0.5663324622617396</c:v>
                </c:pt>
                <c:pt idx="49">
                  <c:v>0.5501016934876592</c:v>
                </c:pt>
                <c:pt idx="50">
                  <c:v>0.5339893449935649</c:v>
                </c:pt>
                <c:pt idx="51">
                  <c:v>0.5180465335897992</c:v>
                </c:pt>
                <c:pt idx="52">
                  <c:v>0.5023306932068736</c:v>
                </c:pt>
                <c:pt idx="53">
                  <c:v>0.4869057263997143</c:v>
                </c:pt>
                <c:pt idx="54">
                  <c:v>0.47184197582823706</c:v>
                </c:pt>
                <c:pt idx="55">
                  <c:v>0.4572159665833</c:v>
                </c:pt>
                <c:pt idx="56">
                  <c:v>0.44310986992557333</c:v>
                </c:pt>
                <c:pt idx="57">
                  <c:v>0.4296106430711655</c:v>
                </c:pt>
                <c:pt idx="58">
                  <c:v>0.416808809378272</c:v>
                </c:pt>
                <c:pt idx="59">
                  <c:v>0.404796859677365</c:v>
                </c:pt>
                <c:pt idx="60">
                  <c:v>0.393667278963312</c:v>
                </c:pt>
                <c:pt idx="61">
                  <c:v>0.3835102327090816</c:v>
                </c:pt>
                <c:pt idx="62">
                  <c:v>0.37441098189843114</c:v>
                </c:pt>
                <c:pt idx="63">
                  <c:v>0.3664471323452647</c:v>
                </c:pt>
                <c:pt idx="64">
                  <c:v>0.3596858575306139</c:v>
                </c:pt>
                <c:pt idx="65">
                  <c:v>0.354181259801406</c:v>
                </c:pt>
                <c:pt idx="66">
                  <c:v>0.34997204712040864</c:v>
                </c:pt>
                <c:pt idx="67">
                  <c:v>0.347079697515311</c:v>
                </c:pt>
                <c:pt idx="68">
                  <c:v>0.3455072590140833</c:v>
                </c:pt>
                <c:pt idx="69">
                  <c:v>0.34523889021995413</c:v>
                </c:pt>
                <c:pt idx="70">
                  <c:v>0.3462401900105041</c:v>
                </c:pt>
                <c:pt idx="71">
                  <c:v>0.34845930104457423</c:v>
                </c:pt>
                <c:pt idx="72">
                  <c:v>0.3518287091934855</c:v>
                </c:pt>
                <c:pt idx="73">
                  <c:v>0.35626760790193335</c:v>
                </c:pt>
                <c:pt idx="74">
                  <c:v>0.36168465932475224</c:v>
                </c:pt>
                <c:pt idx="75">
                  <c:v>0.36798096650243495</c:v>
                </c:pt>
                <c:pt idx="76">
                  <c:v>0.3750530731420827</c:v>
                </c:pt>
                <c:pt idx="77">
                  <c:v>0.3827958270803957</c:v>
                </c:pt>
                <c:pt idx="78">
                  <c:v>0.3911049754398599</c:v>
                </c:pt>
                <c:pt idx="79">
                  <c:v>0.39987939813831597</c:v>
                </c:pt>
                <c:pt idx="80">
                  <c:v>0.40902292625642933</c:v>
                </c:pt>
                <c:pt idx="81">
                  <c:v>0.4184457283160614</c:v>
                </c:pt>
                <c:pt idx="82">
                  <c:v>0.4280652777503835</c:v>
                </c:pt>
                <c:pt idx="83">
                  <c:v>0.43780693726450837</c:v>
                </c:pt>
                <c:pt idx="84">
                  <c:v>0.447604210220389</c:v>
                </c:pt>
                <c:pt idx="85">
                  <c:v>0.4573987164147524</c:v>
                </c:pt>
                <c:pt idx="86">
                  <c:v>0.4671399509929237</c:v>
                </c:pt>
                <c:pt idx="87">
                  <c:v>0.47678488230397087</c:v>
                </c:pt>
                <c:pt idx="88">
                  <c:v>0.4862974387519903</c:v>
                </c:pt>
                <c:pt idx="89">
                  <c:v>0.49564792742749053</c:v>
                </c:pt>
                <c:pt idx="90">
                  <c:v>0.5048124195216392</c:v>
                </c:pt>
                <c:pt idx="91">
                  <c:v>0.5137721299555049</c:v>
                </c:pt>
                <c:pt idx="92">
                  <c:v>0.5225128117552891</c:v>
                </c:pt>
                <c:pt idx="93">
                  <c:v>0.5310241797219526</c:v>
                </c:pt>
                <c:pt idx="94">
                  <c:v>0.5392993729686866</c:v>
                </c:pt>
                <c:pt idx="95">
                  <c:v>0.5473344619164915</c:v>
                </c:pt>
                <c:pt idx="96">
                  <c:v>0.5551280022627254</c:v>
                </c:pt>
                <c:pt idx="97">
                  <c:v>0.5626806361525467</c:v>
                </c:pt>
                <c:pt idx="98">
                  <c:v>0.5699947391587461</c:v>
                </c:pt>
                <c:pt idx="99">
                  <c:v>0.5770741105850397</c:v>
                </c:pt>
                <c:pt idx="100">
                  <c:v>0.5839237039344349</c:v>
                </c:pt>
                <c:pt idx="101">
                  <c:v>0.5905493940282545</c:v>
                </c:pt>
                <c:pt idx="102">
                  <c:v>0.596957777137817</c:v>
                </c:pt>
                <c:pt idx="103">
                  <c:v>0.603156000531996</c:v>
                </c:pt>
                <c:pt idx="104">
                  <c:v>0.6091516179965355</c:v>
                </c:pt>
                <c:pt idx="105">
                  <c:v>0.6149524681034344</c:v>
                </c:pt>
                <c:pt idx="106">
                  <c:v>0.6205665722710609</c:v>
                </c:pt>
                <c:pt idx="107">
                  <c:v>0.6260020499350376</c:v>
                </c:pt>
                <c:pt idx="108">
                  <c:v>0.6312670484310785</c:v>
                </c:pt>
                <c:pt idx="109">
                  <c:v>0.6363696854629521</c:v>
                </c:pt>
                <c:pt idx="110">
                  <c:v>0.6413180022854219</c:v>
                </c:pt>
                <c:pt idx="111">
                  <c:v>0.6461199259686605</c:v>
                </c:pt>
                <c:pt idx="112">
                  <c:v>0.6507832393261623</c:v>
                </c:pt>
                <c:pt idx="113">
                  <c:v>0.655315557281666</c:v>
                </c:pt>
                <c:pt idx="114">
                  <c:v>0.6597243086226225</c:v>
                </c:pt>
                <c:pt idx="115">
                  <c:v>0.6640167222395106</c:v>
                </c:pt>
                <c:pt idx="116">
                  <c:v>0.6681998170832681</c:v>
                </c:pt>
                <c:pt idx="117">
                  <c:v>0.6722803951887542</c:v>
                </c:pt>
                <c:pt idx="118">
                  <c:v>0.6762650372124406</c:v>
                </c:pt>
                <c:pt idx="119">
                  <c:v>0.680160100018983</c:v>
                </c:pt>
                <c:pt idx="120">
                  <c:v>0.6839717159255334</c:v>
                </c:pt>
                <c:pt idx="121">
                  <c:v>0.687705793276221</c:v>
                </c:pt>
                <c:pt idx="122">
                  <c:v>0.6913680180734487</c:v>
                </c:pt>
                <c:pt idx="123">
                  <c:v>0.6949638564387424</c:v>
                </c:pt>
                <c:pt idx="124">
                  <c:v>0.6984985577149798</c:v>
                </c:pt>
                <c:pt idx="125">
                  <c:v>0.7019771580549408</c:v>
                </c:pt>
                <c:pt idx="126">
                  <c:v>0.7054044843689602</c:v>
                </c:pt>
                <c:pt idx="127">
                  <c:v>0.7087851585279974</c:v>
                </c:pt>
                <c:pt idx="128">
                  <c:v>0.7121236017380632</c:v>
                </c:pt>
                <c:pt idx="129">
                  <c:v>0.7154240390184956</c:v>
                </c:pt>
                <c:pt idx="130">
                  <c:v>0.7186905037302616</c:v>
                </c:pt>
                <c:pt idx="131">
                  <c:v>0.7219268421119374</c:v>
                </c:pt>
                <c:pt idx="132">
                  <c:v>0.7251367177904964</c:v>
                </c:pt>
                <c:pt idx="133">
                  <c:v>0.7283236162418572</c:v>
                </c:pt>
                <c:pt idx="134">
                  <c:v>0.7314908491826058</c:v>
                </c:pt>
                <c:pt idx="135">
                  <c:v>0.7346415588795754</c:v>
                </c:pt>
                <c:pt idx="136">
                  <c:v>0.7377787223682812</c:v>
                </c:pt>
                <c:pt idx="137">
                  <c:v>0.740905155574688</c:v>
                </c:pt>
                <c:pt idx="138">
                  <c:v>0.7440235173375997</c:v>
                </c:pt>
                <c:pt idx="139">
                  <c:v>0.7471363133312185</c:v>
                </c:pt>
                <c:pt idx="140">
                  <c:v>0.7502458998891453</c:v>
                </c:pt>
                <c:pt idx="141">
                  <c:v>0.7533544877325502</c:v>
                </c:pt>
                <c:pt idx="142">
                  <c:v>0.7564641456062442</c:v>
                </c:pt>
                <c:pt idx="143">
                  <c:v>0.7595768038272188</c:v>
                </c:pt>
                <c:pt idx="144">
                  <c:v>0.7626942577508227</c:v>
                </c:pt>
                <c:pt idx="145">
                  <c:v>0.7658181711601242</c:v>
                </c:pt>
                <c:pt idx="146">
                  <c:v>0.7689500795843411</c:v>
                </c:pt>
                <c:pt idx="147">
                  <c:v>0.7720913935523424</c:v>
                </c:pt>
                <c:pt idx="148">
                  <c:v>0.7752434017873202</c:v>
                </c:pt>
                <c:pt idx="149">
                  <c:v>0.7784072743487849</c:v>
                </c:pt>
                <c:pt idx="150">
                  <c:v>0.7815840657279063</c:v>
                </c:pt>
                <c:pt idx="151">
                  <c:v>0.7847747179022393</c:v>
                </c:pt>
                <c:pt idx="152">
                  <c:v>0.7879800633556879</c:v>
                </c:pt>
                <c:pt idx="153">
                  <c:v>0.7912008280694631</c:v>
                </c:pt>
                <c:pt idx="154">
                  <c:v>0.7944376344896387</c:v>
                </c:pt>
                <c:pt idx="155">
                  <c:v>0.7976910044767485</c:v>
                </c:pt>
                <c:pt idx="156">
                  <c:v>0.8009613622426937</c:v>
                </c:pt>
                <c:pt idx="157">
                  <c:v>0.8042490372800808</c:v>
                </c:pt>
                <c:pt idx="158">
                  <c:v>0.80755426728894</c:v>
                </c:pt>
                <c:pt idx="159">
                  <c:v>0.810877201105604</c:v>
                </c:pt>
                <c:pt idx="160">
                  <c:v>0.8142179016383484</c:v>
                </c:pt>
                <c:pt idx="161">
                  <c:v>0.8175763488143124</c:v>
                </c:pt>
                <c:pt idx="162">
                  <c:v>0.820952442541935</c:v>
                </c:pt>
                <c:pt idx="163">
                  <c:v>0.8243460056930887</c:v>
                </c:pt>
                <c:pt idx="164">
                  <c:v>0.8277567871089313</c:v>
                </c:pt>
                <c:pt idx="165">
                  <c:v>0.8311844646332773</c:v>
                </c:pt>
                <c:pt idx="166">
                  <c:v>0.8346286481772041</c:v>
                </c:pt>
                <c:pt idx="167">
                  <c:v>0.8380888828184696</c:v>
                </c:pt>
                <c:pt idx="168">
                  <c:v>0.8415646519390496</c:v>
                </c:pt>
                <c:pt idx="169">
                  <c:v>0.8450553804040952</c:v>
                </c:pt>
                <c:pt idx="170">
                  <c:v>0.848560437785322</c:v>
                </c:pt>
                <c:pt idx="171">
                  <c:v>0.8520791416317384</c:v>
                </c:pt>
                <c:pt idx="172">
                  <c:v>0.8556107607903776</c:v>
                </c:pt>
                <c:pt idx="173">
                  <c:v>0.8591545187795893</c:v>
                </c:pt>
                <c:pt idx="174">
                  <c:v>0.8627095972171044</c:v>
                </c:pt>
                <c:pt idx="175">
                  <c:v>0.8662751393049788</c:v>
                </c:pt>
                <c:pt idx="176">
                  <c:v>0.8698502533732038</c:v>
                </c:pt>
                <c:pt idx="177">
                  <c:v>0.8734340164835097</c:v>
                </c:pt>
                <c:pt idx="178">
                  <c:v>0.8770254780946338</c:v>
                </c:pt>
                <c:pt idx="179">
                  <c:v>0.880623663789921</c:v>
                </c:pt>
                <c:pt idx="180">
                  <c:v>0.8842275790678611</c:v>
                </c:pt>
                <c:pt idx="181">
                  <c:v>0.8878362131957189</c:v>
                </c:pt>
                <c:pt idx="182">
                  <c:v>0.8914485431260386</c:v>
                </c:pt>
                <c:pt idx="183">
                  <c:v>0.8950635374752904</c:v>
                </c:pt>
                <c:pt idx="184">
                  <c:v>0.8986801605635275</c:v>
                </c:pt>
                <c:pt idx="185">
                  <c:v>0.9022973765132523</c:v>
                </c:pt>
                <c:pt idx="186">
                  <c:v>0.905914153405226</c:v>
                </c:pt>
                <c:pt idx="187">
                  <c:v>0.9095294674882526</c:v>
                </c:pt>
                <c:pt idx="188">
                  <c:v>0.9131423074393299</c:v>
                </c:pt>
                <c:pt idx="189">
                  <c:v>0.9167516786697674</c:v>
                </c:pt>
                <c:pt idx="190">
                  <c:v>0.9203566076722147</c:v>
                </c:pt>
                <c:pt idx="191">
                  <c:v>0.9239561464025241</c:v>
                </c:pt>
                <c:pt idx="192">
                  <c:v>0.9275493766896616</c:v>
                </c:pt>
                <c:pt idx="193">
                  <c:v>0.9311354146658115</c:v>
                </c:pt>
                <c:pt idx="194">
                  <c:v>0.9347134152078997</c:v>
                </c:pt>
                <c:pt idx="195">
                  <c:v>0.938282576380643</c:v>
                </c:pt>
                <c:pt idx="196">
                  <c:v>0.9418421438702242</c:v>
                </c:pt>
                <c:pt idx="197">
                  <c:v>0.9453914153964356</c:v>
                </c:pt>
                <c:pt idx="198">
                  <c:v>0.9489297450900271</c:v>
                </c:pt>
                <c:pt idx="199">
                  <c:v>0.9524565478207534</c:v>
                </c:pt>
                <c:pt idx="200">
                  <c:v>0.9559713034602924</c:v>
                </c:pt>
                <c:pt idx="201">
                  <c:v>0.9594735610630496</c:v>
                </c:pt>
                <c:pt idx="202">
                  <c:v>0.9629629429463855</c:v>
                </c:pt>
                <c:pt idx="203">
                  <c:v>0.9664391486506776</c:v>
                </c:pt>
                <c:pt idx="204">
                  <c:v>0.9699019587581841</c:v>
                </c:pt>
                <c:pt idx="205">
                  <c:v>0.9733512385485017</c:v>
                </c:pt>
                <c:pt idx="206">
                  <c:v>0.97678694146706</c:v>
                </c:pt>
                <c:pt idx="207">
                  <c:v>0.9802091123820433</c:v>
                </c:pt>
                <c:pt idx="208">
                  <c:v>0.9836178906038262</c:v>
                </c:pt>
                <c:pt idx="209">
                  <c:v>0.9870135126401316</c:v>
                </c:pt>
                <c:pt idx="210">
                  <c:v>0.9903963146591228</c:v>
                </c:pt>
                <c:pt idx="211">
                  <c:v>0.9937667346318715</c:v>
                </c:pt>
                <c:pt idx="212">
                  <c:v>0.9971253141249841</c:v>
                </c:pt>
                <c:pt idx="213">
                  <c:v>1.0004726997138425</c:v>
                </c:pt>
                <c:pt idx="214">
                  <c:v>1.003809643986494</c:v>
                </c:pt>
                <c:pt idx="215">
                  <c:v>1.007137006108439</c:v>
                </c:pt>
                <c:pt idx="216">
                  <c:v>1.0104557519186959</c:v>
                </c:pt>
                <c:pt idx="217">
                  <c:v>1.0137669535281806</c:v>
                </c:pt>
                <c:pt idx="218">
                  <c:v>1.017071788392251</c:v>
                </c:pt>
                <c:pt idx="219">
                  <c:v>1.0203715378306302</c:v>
                </c:pt>
                <c:pt idx="220">
                  <c:v>1.0236675849693229</c:v>
                </c:pt>
                <c:pt idx="221">
                  <c:v>1.02696141208135</c:v>
                </c:pt>
                <c:pt idx="222">
                  <c:v>1.0302545973053443</c:v>
                </c:pt>
                <c:pt idx="223">
                  <c:v>1.0335488107239512</c:v>
                </c:pt>
                <c:pt idx="224">
                  <c:v>1.03684580978722</c:v>
                </c:pt>
                <c:pt idx="225">
                  <c:v>1.0401474340697296</c:v>
                </c:pt>
                <c:pt idx="226">
                  <c:v>1.0434555993544092</c:v>
                </c:pt>
                <c:pt idx="227">
                  <c:v>1.0467722910404056</c:v>
                </c:pt>
                <c:pt idx="228">
                  <c:v>1.0500995568773017</c:v>
                </c:pt>
                <c:pt idx="229">
                  <c:v>1.0534394990331746</c:v>
                </c:pt>
                <c:pt idx="230">
                  <c:v>1.0567942655096705</c:v>
                </c:pt>
                <c:pt idx="231">
                  <c:v>1.0601660409230163</c:v>
                </c:pt>
                <c:pt idx="232">
                  <c:v>1.063557036676082</c:v>
                </c:pt>
                <c:pt idx="233">
                  <c:v>1.0669694805528753</c:v>
                </c:pt>
                <c:pt idx="234">
                  <c:v>1.0704056057731963</c:v>
                </c:pt>
                <c:pt idx="235">
                  <c:v>1.0738676395515974</c:v>
                </c:pt>
                <c:pt idx="236">
                  <c:v>1.0773577912112122</c:v>
                </c:pt>
                <c:pt idx="237">
                  <c:v>1.080878239909076</c:v>
                </c:pt>
                <c:pt idx="238">
                  <c:v>1.0844311220356742</c:v>
                </c:pt>
                <c:pt idx="239">
                  <c:v>1.0880185183569857</c:v>
                </c:pt>
                <c:pt idx="240">
                  <c:v>1.0916424409724907</c:v>
                </c:pt>
                <c:pt idx="241">
                  <c:v>1.0953048201672766</c:v>
                </c:pt>
                <c:pt idx="242">
                  <c:v>1.0990074912404146</c:v>
                </c:pt>
                <c:pt idx="243">
                  <c:v>1.1027521813950139</c:v>
                </c:pt>
                <c:pt idx="244">
                  <c:v>1.1065404967779646</c:v>
                </c:pt>
                <c:pt idx="245">
                  <c:v>1.1103739097589362</c:v>
                </c:pt>
                <c:pt idx="246">
                  <c:v>1.1142537465389264</c:v>
                </c:pt>
                <c:pt idx="247">
                  <c:v>1.1181811751784232</c:v>
                </c:pt>
                <c:pt idx="248">
                  <c:v>1.122157194133835</c:v>
                </c:pt>
                <c:pt idx="249">
                  <c:v>1.1261826213886652</c:v>
                </c:pt>
                <c:pt idx="250">
                  <c:v>1.1302580842624397</c:v>
                </c:pt>
                <c:pt idx="251">
                  <c:v>1.1343840099761286</c:v>
                </c:pt>
                <c:pt idx="252">
                  <c:v>1.1385606170474107</c:v>
                </c:pt>
                <c:pt idx="253">
                  <c:v>1.1427879075829628</c:v>
                </c:pt>
                <c:pt idx="254">
                  <c:v>1.1470656605277847</c:v>
                </c:pt>
                <c:pt idx="255">
                  <c:v>1.1513934259238328</c:v>
                </c:pt>
                <c:pt idx="256">
                  <c:v>1.155770520221688</c:v>
                </c:pt>
                <c:pt idx="257">
                  <c:v>1.1601960226800203</c:v>
                </c:pt>
                <c:pt idx="258">
                  <c:v>1.1646687728781366</c:v>
                </c:pt>
                <c:pt idx="259">
                  <c:v>1.1691873693572892</c:v>
                </c:pt>
                <c:pt idx="260">
                  <c:v>1.173750169396512</c:v>
                </c:pt>
                <c:pt idx="261">
                  <c:v>1.1783552899189915</c:v>
                </c:pt>
                <c:pt idx="262">
                  <c:v>1.1830006095152852</c:v>
                </c:pt>
                <c:pt idx="263">
                  <c:v>1.1876837715602895</c:v>
                </c:pt>
                <c:pt idx="264">
                  <c:v>1.1924021883918932</c:v>
                </c:pt>
                <c:pt idx="265">
                  <c:v>1.1971530465107718</c:v>
                </c:pt>
                <c:pt idx="266">
                  <c:v>1.2019333127529161</c:v>
                </c:pt>
                <c:pt idx="267">
                  <c:v>1.2067397413794254</c:v>
                </c:pt>
                <c:pt idx="268">
                  <c:v>1.211568882021713</c:v>
                </c:pt>
                <c:pt idx="269">
                  <c:v>1.216417088414877</c:v>
                </c:pt>
                <c:pt idx="270">
                  <c:v>1.2212805278474037</c:v>
                </c:pt>
                <c:pt idx="271">
                  <c:v>1.2261551912517343</c:v>
                </c:pt>
                <c:pt idx="272">
                  <c:v>1.2310369038576223</c:v>
                </c:pt>
                <c:pt idx="273">
                  <c:v>1.2359213363283943</c:v>
                </c:pt>
                <c:pt idx="274">
                  <c:v>1.2408040162994474</c:v>
                </c:pt>
                <c:pt idx="275">
                  <c:v>1.2456803402384045</c:v>
                </c:pt>
                <c:pt idx="276">
                  <c:v>1.2505455855471856</c:v>
                </c:pt>
                <c:pt idx="277">
                  <c:v>1.255394922828007</c:v>
                </c:pt>
                <c:pt idx="278">
                  <c:v>1.2602234282376497</c:v>
                </c:pt>
                <c:pt idx="279">
                  <c:v>1.2650260958574173</c:v>
                </c:pt>
                <c:pt idx="280">
                  <c:v>1.269797850009758</c:v>
                </c:pt>
                <c:pt idx="281">
                  <c:v>1.2745335574566108</c:v>
                </c:pt>
                <c:pt idx="282">
                  <c:v>1.2792280394189908</c:v>
                </c:pt>
                <c:pt idx="283">
                  <c:v>1.2838760833621057</c:v>
                </c:pt>
                <c:pt idx="284">
                  <c:v>1.2884724544952781</c:v>
                </c:pt>
                <c:pt idx="285">
                  <c:v>1.293011906941144</c:v>
                </c:pt>
                <c:pt idx="286">
                  <c:v>1.2974891945337559</c:v>
                </c:pt>
                <c:pt idx="287">
                  <c:v>1.3018990812105529</c:v>
                </c:pt>
                <c:pt idx="288">
                  <c:v>1.3062363509682398</c:v>
                </c:pt>
                <c:pt idx="289">
                  <c:v>1.3104958173577812</c:v>
                </c:pt>
                <c:pt idx="290">
                  <c:v>1.314672332498575</c:v>
                </c:pt>
                <c:pt idx="291">
                  <c:v>1.31876079559659</c:v>
                </c:pt>
                <c:pt idx="292">
                  <c:v>1.3227561609557417</c:v>
                </c:pt>
                <c:pt idx="293">
                  <c:v>1.3266534454759609</c:v>
                </c:pt>
                <c:pt idx="294">
                  <c:v>1.330447735635328</c:v>
                </c:pt>
                <c:pt idx="295">
                  <c:v>1.3341341939572744</c:v>
                </c:pt>
                <c:pt idx="296">
                  <c:v>1.3377080649671076</c:v>
                </c:pt>
                <c:pt idx="297">
                  <c:v>1.3411646806451074</c:v>
                </c:pt>
                <c:pt idx="298">
                  <c:v>1.3444994653861095</c:v>
                </c:pt>
                <c:pt idx="299">
                  <c:v>1.3477079404777537</c:v>
                </c:pt>
                <c:pt idx="300">
                  <c:v>1.3507857281116937</c:v>
                </c:pt>
                <c:pt idx="301">
                  <c:v>1.3537285549436955</c:v>
                </c:pt>
                <c:pt idx="302">
                  <c:v>1.3565322552200423</c:v>
                </c:pt>
                <c:pt idx="303">
                  <c:v>1.3591927734888143</c:v>
                </c:pt>
                <c:pt idx="304">
                  <c:v>1.3617061669155175</c:v>
                </c:pt>
                <c:pt idx="305">
                  <c:v>1.3640686072232031</c:v>
                </c:pt>
                <c:pt idx="306">
                  <c:v>1.3662763822777124</c:v>
                </c:pt>
                <c:pt idx="307">
                  <c:v>1.368325897338895</c:v>
                </c:pt>
                <c:pt idx="308">
                  <c:v>1.3702136759987575</c:v>
                </c:pt>
                <c:pt idx="309">
                  <c:v>1.3719363608274069</c:v>
                </c:pt>
                <c:pt idx="310">
                  <c:v>1.3734907137474395</c:v>
                </c:pt>
                <c:pt idx="311">
                  <c:v>1.3748736161570334</c:v>
                </c:pt>
                <c:pt idx="312">
                  <c:v>1.376082068821626</c:v>
                </c:pt>
                <c:pt idx="313">
                  <c:v>1.3771131915534087</c:v>
                </c:pt>
                <c:pt idx="314">
                  <c:v>1.377964222697308</c:v>
                </c:pt>
                <c:pt idx="315">
                  <c:v>1.378632518441391</c:v>
                </c:pt>
                <c:pt idx="316">
                  <c:v>1.3791155519688911</c:v>
                </c:pt>
                <c:pt idx="317">
                  <c:v>1.3794109124682639</c:v>
                </c:pt>
                <c:pt idx="318">
                  <c:v>1.379516304016836</c:v>
                </c:pt>
                <c:pt idx="319">
                  <c:v>1.3794295443527944</c:v>
                </c:pt>
                <c:pt idx="320">
                  <c:v>1.3791485635493574</c:v>
                </c:pt>
                <c:pt idx="321">
                  <c:v>1.3786714026041396</c:v>
                </c:pt>
                <c:pt idx="322">
                  <c:v>1.377996211955806</c:v>
                </c:pt>
                <c:pt idx="323">
                  <c:v>1.3771212499392589</c:v>
                </c:pt>
                <c:pt idx="324">
                  <c:v>1.3760448811897352</c:v>
                </c:pt>
                <c:pt idx="325">
                  <c:v>1.374765575005302</c:v>
                </c:pt>
                <c:pt idx="326">
                  <c:v>1.373281903676422</c:v>
                </c:pt>
                <c:pt idx="327">
                  <c:v>1.3715925407903962</c:v>
                </c:pt>
                <c:pt idx="328">
                  <c:v>1.369696259517662</c:v>
                </c:pt>
                <c:pt idx="329">
                  <c:v>1.367591930886146</c:v>
                </c:pt>
                <c:pt idx="330">
                  <c:v>1.3652785220490342</c:v>
                </c:pt>
                <c:pt idx="331">
                  <c:v>1.3627550945505424</c:v>
                </c:pt>
                <c:pt idx="332">
                  <c:v>1.3600208025935123</c:v>
                </c:pt>
                <c:pt idx="333">
                  <c:v>1.3570748913118842</c:v>
                </c:pt>
                <c:pt idx="334">
                  <c:v>1.3539166950503272</c:v>
                </c:pt>
                <c:pt idx="335">
                  <c:v>1.3505456356525818</c:v>
                </c:pt>
                <c:pt idx="336">
                  <c:v>1.3469612207593329</c:v>
                </c:pt>
                <c:pt idx="337">
                  <c:v>1.343163042115644</c:v>
                </c:pt>
                <c:pt idx="338">
                  <c:v>1.339150773887333</c:v>
                </c:pt>
                <c:pt idx="339">
                  <c:v>1.3349241709848363</c:v>
                </c:pt>
                <c:pt idx="340">
                  <c:v>1.3304830673924721</c:v>
                </c:pt>
                <c:pt idx="341">
                  <c:v>1.32582737450019</c:v>
                </c:pt>
                <c:pt idx="342">
                  <c:v>1.320957079434223</c:v>
                </c:pt>
                <c:pt idx="343">
                  <c:v>1.3158722433822745</c:v>
                </c:pt>
                <c:pt idx="344">
                  <c:v>1.310572999908151</c:v>
                </c:pt>
                <c:pt idx="345">
                  <c:v>1.3050595532500027</c:v>
                </c:pt>
                <c:pt idx="346">
                  <c:v>1.299332176595591</c:v>
                </c:pt>
                <c:pt idx="347">
                  <c:v>1.293391210327267</c:v>
                </c:pt>
                <c:pt idx="348">
                  <c:v>1.2872370602286218</c:v>
                </c:pt>
                <c:pt idx="349">
                  <c:v>1.280870195644045</c:v>
                </c:pt>
                <c:pt idx="350">
                  <c:v>1.274291147581761</c:v>
                </c:pt>
                <c:pt idx="351">
                  <c:v>1.2675005067502423</c:v>
                </c:pt>
                <c:pt idx="352">
                  <c:v>1.2604989215172941</c:v>
                </c:pt>
                <c:pt idx="353">
                  <c:v>1.253287095780582</c:v>
                </c:pt>
                <c:pt idx="354">
                  <c:v>1.2458657867378726</c:v>
                </c:pt>
                <c:pt idx="355">
                  <c:v>1.238235802544944</c:v>
                </c:pt>
                <c:pt idx="356">
                  <c:v>1.2303979998488737</c:v>
                </c:pt>
                <c:pt idx="357">
                  <c:v>1.2223532811843516</c:v>
                </c:pt>
                <c:pt idx="358">
                  <c:v>1.214102592220825</c:v>
                </c:pt>
                <c:pt idx="359">
                  <c:v>1.205646918848671</c:v>
                </c:pt>
              </c:numCache>
            </c:numRef>
          </c:yVal>
          <c:smooth val="0"/>
        </c:ser>
        <c:ser>
          <c:idx val="1"/>
          <c:order val="5"/>
          <c:tx>
            <c:v>Ankle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Data!$I$4:$I$363</c:f>
              <c:numCache>
                <c:ptCount val="360"/>
                <c:pt idx="0">
                  <c:v>0.7748691346780741</c:v>
                </c:pt>
                <c:pt idx="1">
                  <c:v>0.7653246707647824</c:v>
                </c:pt>
                <c:pt idx="2">
                  <c:v>0.7551210426357662</c:v>
                </c:pt>
                <c:pt idx="3">
                  <c:v>0.7442516260567217</c:v>
                </c:pt>
                <c:pt idx="4">
                  <c:v>0.7327100402954813</c:v>
                </c:pt>
                <c:pt idx="5">
                  <c:v>0.7204901718945707</c:v>
                </c:pt>
                <c:pt idx="6">
                  <c:v>0.7075861995036783</c:v>
                </c:pt>
                <c:pt idx="7">
                  <c:v>0.6939926197601809</c:v>
                </c:pt>
                <c:pt idx="8">
                  <c:v>0.6797042741982143</c:v>
                </c:pt>
                <c:pt idx="9">
                  <c:v>0.6647163771585786</c:v>
                </c:pt>
                <c:pt idx="10">
                  <c:v>0.6490245446627046</c:v>
                </c:pt>
                <c:pt idx="11">
                  <c:v>0.6326248242044707</c:v>
                </c:pt>
                <c:pt idx="12">
                  <c:v>0.6155137254027665</c:v>
                </c:pt>
                <c:pt idx="13">
                  <c:v>0.59768825144702</c:v>
                </c:pt>
                <c:pt idx="14">
                  <c:v>0.5791459312557994</c:v>
                </c:pt>
                <c:pt idx="15">
                  <c:v>0.559884852256249</c:v>
                </c:pt>
                <c:pt idx="16">
                  <c:v>0.5399036936789918</c:v>
                </c:pt>
                <c:pt idx="17">
                  <c:v>0.5192017602499066</c:v>
                </c:pt>
                <c:pt idx="18">
                  <c:v>0.49777901614572795</c:v>
                </c:pt>
                <c:pt idx="19">
                  <c:v>0.475636119066715</c:v>
                </c:pt>
                <c:pt idx="20">
                  <c:v>0.4527744542649305</c:v>
                </c:pt>
                <c:pt idx="21">
                  <c:v>0.42919616835240415</c:v>
                </c:pt>
                <c:pt idx="22">
                  <c:v>0.40490420269901206</c:v>
                </c:pt>
                <c:pt idx="23">
                  <c:v>0.3799023262164546</c:v>
                </c:pt>
                <c:pt idx="24">
                  <c:v>0.3541951673106373</c:v>
                </c:pt>
                <c:pt idx="25">
                  <c:v>0.32778824477289475</c:v>
                </c:pt>
                <c:pt idx="26">
                  <c:v>0.3006879973685537</c:v>
                </c:pt>
                <c:pt idx="27">
                  <c:v>0.27290181187101</c:v>
                </c:pt>
                <c:pt idx="28">
                  <c:v>0.2444380492812375</c:v>
                </c:pt>
                <c:pt idx="29">
                  <c:v>0.21530606896493223</c:v>
                </c:pt>
                <c:pt idx="30">
                  <c:v>0.18551625043545072</c:v>
                </c:pt>
                <c:pt idx="31">
                  <c:v>0.1550800125077408</c:v>
                </c:pt>
                <c:pt idx="32">
                  <c:v>0.1240098295488366</c:v>
                </c:pt>
                <c:pt idx="33">
                  <c:v>0.09231924455327067</c:v>
                </c:pt>
                <c:pt idx="34">
                  <c:v>0.0600228787784477</c:v>
                </c:pt>
                <c:pt idx="35">
                  <c:v>0.027136437683535686</c:v>
                </c:pt>
                <c:pt idx="36">
                  <c:v>-0.006323287070824524</c:v>
                </c:pt>
                <c:pt idx="37">
                  <c:v>-0.04033841978872332</c:v>
                </c:pt>
                <c:pt idx="38">
                  <c:v>-0.07489000727759187</c:v>
                </c:pt>
                <c:pt idx="39">
                  <c:v>-0.10995802994215453</c:v>
                </c:pt>
                <c:pt idx="40">
                  <c:v>-0.14552141758872927</c:v>
                </c:pt>
                <c:pt idx="41">
                  <c:v>-0.18155807006502533</c:v>
                </c:pt>
                <c:pt idx="42">
                  <c:v>-0.21804488282549261</c:v>
                </c:pt>
                <c:pt idx="43">
                  <c:v>-0.25495777747570436</c:v>
                </c:pt>
                <c:pt idx="44">
                  <c:v>-0.29227173730912226</c:v>
                </c:pt>
                <c:pt idx="45">
                  <c:v>-0.3299608478077679</c:v>
                </c:pt>
                <c:pt idx="46">
                  <c:v>-0.36799834203362336</c:v>
                </c:pt>
                <c:pt idx="47">
                  <c:v>-0.40635665079348837</c:v>
                </c:pt>
                <c:pt idx="48">
                  <c:v>-0.4450074574129591</c:v>
                </c:pt>
                <c:pt idx="49">
                  <c:v>-0.4839217569098798</c:v>
                </c:pt>
                <c:pt idx="50">
                  <c:v>-0.5230699193122592</c:v>
                </c:pt>
                <c:pt idx="51">
                  <c:v>-0.5624217568209885</c:v>
                </c:pt>
                <c:pt idx="52">
                  <c:v>-0.601946594476848</c:v>
                </c:pt>
                <c:pt idx="53">
                  <c:v>-0.6416133439508637</c:v>
                </c:pt>
                <c:pt idx="54">
                  <c:v>-0.6813905800419237</c:v>
                </c:pt>
                <c:pt idx="55">
                  <c:v>-0.721246619433387</c:v>
                </c:pt>
                <c:pt idx="56">
                  <c:v>-0.7611496012334779</c:v>
                </c:pt>
                <c:pt idx="57">
                  <c:v>-0.8010675688013781</c:v>
                </c:pt>
                <c:pt idx="58">
                  <c:v>-0.8409685523454157</c:v>
                </c:pt>
                <c:pt idx="59">
                  <c:v>-0.8808206517678406</c:v>
                </c:pt>
                <c:pt idx="60">
                  <c:v>-0.920592119226599</c:v>
                </c:pt>
                <c:pt idx="61">
                  <c:v>-0.9602514408857116</c:v>
                </c:pt>
                <c:pt idx="62">
                  <c:v>-0.9997674173337462</c:v>
                </c:pt>
                <c:pt idx="63">
                  <c:v>-1.0391092421628678</c:v>
                </c:pt>
                <c:pt idx="64">
                  <c:v>-1.0782465782216066</c:v>
                </c:pt>
                <c:pt idx="65">
                  <c:v>-1.1171496310783904</c:v>
                </c:pt>
                <c:pt idx="66">
                  <c:v>-1.1557892192636294</c:v>
                </c:pt>
                <c:pt idx="67">
                  <c:v>-1.1941368408926016</c:v>
                </c:pt>
                <c:pt idx="68">
                  <c:v>-1.2321647363101862</c:v>
                </c:pt>
                <c:pt idx="69">
                  <c:v>-1.2698459464398768</c:v>
                </c:pt>
                <c:pt idx="70">
                  <c:v>-1.3071543665650829</c:v>
                </c:pt>
                <c:pt idx="71">
                  <c:v>-1.3440647953161715</c:v>
                </c:pt>
                <c:pt idx="72">
                  <c:v>-1.3805529786849702</c:v>
                </c:pt>
                <c:pt idx="73">
                  <c:v>-1.4165956489365215</c:v>
                </c:pt>
                <c:pt idx="74">
                  <c:v>-1.4521705583351707</c:v>
                </c:pt>
                <c:pt idx="75">
                  <c:v>-1.4872565076500064</c:v>
                </c:pt>
                <c:pt idx="76">
                  <c:v>-1.5218333694490216</c:v>
                </c:pt>
                <c:pt idx="77">
                  <c:v>-1.5558821062352464</c:v>
                </c:pt>
                <c:pt idx="78">
                  <c:v>-1.5893847835185504</c:v>
                </c:pt>
                <c:pt idx="79">
                  <c:v>-1.6223245779546054</c:v>
                </c:pt>
                <c:pt idx="80">
                  <c:v>-1.6546857807162447</c:v>
                </c:pt>
                <c:pt idx="81">
                  <c:v>-1.686453796293943</c:v>
                </c:pt>
                <c:pt idx="82">
                  <c:v>-1.7176151369479769</c:v>
                </c:pt>
                <c:pt idx="83">
                  <c:v>-1.7481574130582231</c:v>
                </c:pt>
                <c:pt idx="84">
                  <c:v>-1.7780693196361241</c:v>
                </c:pt>
                <c:pt idx="85">
                  <c:v>-1.807340619278437</c:v>
                </c:pt>
                <c:pt idx="86">
                  <c:v>-1.8359621218528712</c:v>
                </c:pt>
                <c:pt idx="87">
                  <c:v>-1.8639256612138375</c:v>
                </c:pt>
                <c:pt idx="88">
                  <c:v>-1.8912240692494238</c:v>
                </c:pt>
                <c:pt idx="89">
                  <c:v>-1.9178511475617053</c:v>
                </c:pt>
                <c:pt idx="90">
                  <c:v>-1.9438016370796811</c:v>
                </c:pt>
                <c:pt idx="91">
                  <c:v>-1.969071185899038</c:v>
                </c:pt>
                <c:pt idx="92">
                  <c:v>-1.9936563156346603</c:v>
                </c:pt>
                <c:pt idx="93">
                  <c:v>-2.0175543865627112</c:v>
                </c:pt>
                <c:pt idx="94">
                  <c:v>-2.0407635618166036</c:v>
                </c:pt>
                <c:pt idx="95">
                  <c:v>-2.0632827708883967</c:v>
                </c:pt>
                <c:pt idx="96">
                  <c:v>-2.0851116726725447</c:v>
                </c:pt>
                <c:pt idx="97">
                  <c:v>-2.1062506182736866</c:v>
                </c:pt>
                <c:pt idx="98">
                  <c:v>-2.126700613783728</c:v>
                </c:pt>
                <c:pt idx="99">
                  <c:v>-2.1464632832176815</c:v>
                </c:pt>
                <c:pt idx="100">
                  <c:v>-2.1655408317803904</c:v>
                </c:pt>
                <c:pt idx="101">
                  <c:v>-2.1839360096201292</c:v>
                </c:pt>
                <c:pt idx="102">
                  <c:v>-2.201652076208454</c:v>
                </c:pt>
                <c:pt idx="103">
                  <c:v>-2.218692765469534</c:v>
                </c:pt>
                <c:pt idx="104">
                  <c:v>-2.235062251767009</c:v>
                </c:pt>
                <c:pt idx="105">
                  <c:v>-2.2507651168410003</c:v>
                </c:pt>
                <c:pt idx="106">
                  <c:v>-2.2658063177739614</c:v>
                </c:pt>
                <c:pt idx="107">
                  <c:v>-2.280191156050501</c:v>
                </c:pt>
                <c:pt idx="108">
                  <c:v>-2.2939252477636995</c:v>
                </c:pt>
                <c:pt idx="109">
                  <c:v>-2.307014495008418</c:v>
                </c:pt>
                <c:pt idx="110">
                  <c:v>-2.3194650584916827</c:v>
                </c:pt>
                <c:pt idx="111">
                  <c:v>-2.3312833313796966</c:v>
                </c:pt>
                <c:pt idx="112">
                  <c:v>-2.342475914392178</c:v>
                </c:pt>
                <c:pt idx="113">
                  <c:v>-2.353049592146508</c:v>
                </c:pt>
                <c:pt idx="114">
                  <c:v>-2.3630113107466064</c:v>
                </c:pt>
                <c:pt idx="115">
                  <c:v>-2.3723681566049253</c:v>
                </c:pt>
                <c:pt idx="116">
                  <c:v>-2.381127336480289</c:v>
                </c:pt>
                <c:pt idx="117">
                  <c:v>-2.3892961587090724</c:v>
                </c:pt>
                <c:pt idx="118">
                  <c:v>-2.396882015602934</c:v>
                </c:pt>
                <c:pt idx="119">
                  <c:v>-2.403892366982697</c:v>
                </c:pt>
                <c:pt idx="120">
                  <c:v>-2.4103347248147995</c:v>
                </c:pt>
                <c:pt idx="121">
                  <c:v>-2.416216638914241</c:v>
                </c:pt>
                <c:pt idx="122">
                  <c:v>-2.4215456836760176</c:v>
                </c:pt>
                <c:pt idx="123">
                  <c:v>-2.426329445795485</c:v>
                </c:pt>
                <c:pt idx="124">
                  <c:v>-2.4305755129369313</c:v>
                </c:pt>
                <c:pt idx="125">
                  <c:v>-2.4342914633090524</c:v>
                </c:pt>
                <c:pt idx="126">
                  <c:v>-2.437484856105557</c:v>
                </c:pt>
                <c:pt idx="127">
                  <c:v>-2.440163222769142</c:v>
                </c:pt>
                <c:pt idx="128">
                  <c:v>-2.4423340590372047</c:v>
                </c:pt>
                <c:pt idx="129">
                  <c:v>-2.444004817728212</c:v>
                </c:pt>
                <c:pt idx="130">
                  <c:v>-2.445182902228189</c:v>
                </c:pt>
                <c:pt idx="131">
                  <c:v>-2.4458756606376264</c:v>
                </c:pt>
                <c:pt idx="132">
                  <c:v>-2.446090380540124</c:v>
                </c:pt>
                <c:pt idx="133">
                  <c:v>-2.4458342843550827</c:v>
                </c:pt>
                <c:pt idx="134">
                  <c:v>-2.4451145252380004</c:v>
                </c:pt>
                <c:pt idx="135">
                  <c:v>-2.443938183493131</c:v>
                </c:pt>
                <c:pt idx="136">
                  <c:v>-2.4423122634646073</c:v>
                </c:pt>
                <c:pt idx="137">
                  <c:v>-2.4402436908734524</c:v>
                </c:pt>
                <c:pt idx="138">
                  <c:v>-2.4377393105693286</c:v>
                </c:pt>
                <c:pt idx="139">
                  <c:v>-2.434805884667216</c:v>
                </c:pt>
                <c:pt idx="140">
                  <c:v>-2.431450091040616</c:v>
                </c:pt>
                <c:pt idx="141">
                  <c:v>-2.427678522144334</c:v>
                </c:pt>
                <c:pt idx="142">
                  <c:v>-2.4234976841411786</c:v>
                </c:pt>
                <c:pt idx="143">
                  <c:v>-2.4189139963082873</c:v>
                </c:pt>
                <c:pt idx="144">
                  <c:v>-2.413933790700236</c:v>
                </c:pt>
                <c:pt idx="145">
                  <c:v>-2.4085633120471517</c:v>
                </c:pt>
                <c:pt idx="146">
                  <c:v>-2.402808717867564</c:v>
                </c:pt>
                <c:pt idx="147">
                  <c:v>-2.396676078776751</c:v>
                </c:pt>
                <c:pt idx="148">
                  <c:v>-2.3901713789725774</c:v>
                </c:pt>
                <c:pt idx="149">
                  <c:v>-2.383300516882047</c:v>
                </c:pt>
                <c:pt idx="150">
                  <c:v>-2.3760693059526625</c:v>
                </c:pt>
                <c:pt idx="151">
                  <c:v>-2.3684834755739796</c:v>
                </c:pt>
                <c:pt idx="152">
                  <c:v>-2.3605486721155082</c:v>
                </c:pt>
                <c:pt idx="153">
                  <c:v>-2.352270460068212</c:v>
                </c:pt>
                <c:pt idx="154">
                  <c:v>-2.3436543232776796</c:v>
                </c:pt>
                <c:pt idx="155">
                  <c:v>-2.3347056662579626</c:v>
                </c:pt>
                <c:pt idx="156">
                  <c:v>-2.3254298155757818</c:v>
                </c:pt>
                <c:pt idx="157">
                  <c:v>-2.315832021295643</c:v>
                </c:pt>
                <c:pt idx="158">
                  <c:v>-2.305917458477162</c:v>
                </c:pt>
                <c:pt idx="159">
                  <c:v>-2.2956912287164633</c:v>
                </c:pt>
                <c:pt idx="160">
                  <c:v>-2.2851583617242093</c:v>
                </c:pt>
                <c:pt idx="161">
                  <c:v>-2.2743238169335767</c:v>
                </c:pt>
                <c:pt idx="162">
                  <c:v>-2.2631924851317353</c:v>
                </c:pt>
                <c:pt idx="163">
                  <c:v>-2.2517691901091794</c:v>
                </c:pt>
                <c:pt idx="164">
                  <c:v>-2.240058690321735</c:v>
                </c:pt>
                <c:pt idx="165">
                  <c:v>-2.228065680560386</c:v>
                </c:pt>
                <c:pt idx="166">
                  <c:v>-2.2157947936245863</c:v>
                </c:pt>
                <c:pt idx="167">
                  <c:v>-2.203250601995267</c:v>
                </c:pt>
                <c:pt idx="168">
                  <c:v>-2.1904376195037707</c:v>
                </c:pt>
                <c:pt idx="169">
                  <c:v>-2.177360302993674</c:v>
                </c:pt>
                <c:pt idx="170">
                  <c:v>-2.1640230539725582</c:v>
                </c:pt>
                <c:pt idx="171">
                  <c:v>-2.150430220251187</c:v>
                </c:pt>
                <c:pt idx="172">
                  <c:v>-2.1365860975676902</c:v>
                </c:pt>
                <c:pt idx="173">
                  <c:v>-2.122494931194969</c:v>
                </c:pt>
                <c:pt idx="174">
                  <c:v>-2.1081609175292026</c:v>
                </c:pt>
                <c:pt idx="175">
                  <c:v>-2.0935882056581465</c:v>
                </c:pt>
                <c:pt idx="176">
                  <c:v>-2.078780898907736</c:v>
                </c:pt>
                <c:pt idx="177">
                  <c:v>-2.063743056365804</c:v>
                </c:pt>
                <c:pt idx="178">
                  <c:v>-2.0484786943820525</c:v>
                </c:pt>
                <c:pt idx="179">
                  <c:v>-2.0329917880432244</c:v>
                </c:pt>
                <c:pt idx="180">
                  <c:v>-2.017286272622942</c:v>
                </c:pt>
                <c:pt idx="181">
                  <c:v>-2.0013660450055815</c:v>
                </c:pt>
                <c:pt idx="182">
                  <c:v>-1.985234965083777</c:v>
                </c:pt>
                <c:pt idx="183">
                  <c:v>-1.968896857129141</c:v>
                </c:pt>
                <c:pt idx="184">
                  <c:v>-1.9523555111361732</c:v>
                </c:pt>
                <c:pt idx="185">
                  <c:v>-1.935614684138982</c:v>
                </c:pt>
                <c:pt idx="186">
                  <c:v>-1.9186781015009484</c:v>
                </c:pt>
                <c:pt idx="187">
                  <c:v>-1.9015494581772967</c:v>
                </c:pt>
                <c:pt idx="188">
                  <c:v>-1.8842324199507066</c:v>
                </c:pt>
                <c:pt idx="189">
                  <c:v>-1.8667306246400357</c:v>
                </c:pt>
                <c:pt idx="190">
                  <c:v>-1.8490476832825924</c:v>
                </c:pt>
                <c:pt idx="191">
                  <c:v>-1.8311871812899576</c:v>
                </c:pt>
                <c:pt idx="192">
                  <c:v>-1.8131526795778723</c:v>
                </c:pt>
                <c:pt idx="193">
                  <c:v>-1.7949477156704674</c:v>
                </c:pt>
                <c:pt idx="194">
                  <c:v>-1.7765758047792857</c:v>
                </c:pt>
                <c:pt idx="195">
                  <c:v>-1.758040440857397</c:v>
                </c:pt>
                <c:pt idx="196">
                  <c:v>-1.739345097629326</c:v>
                </c:pt>
                <c:pt idx="197">
                  <c:v>-1.720493229596948</c:v>
                </c:pt>
                <c:pt idx="198">
                  <c:v>-1.7014882730220955</c:v>
                </c:pt>
                <c:pt idx="199">
                  <c:v>-1.6823336468863337</c:v>
                </c:pt>
                <c:pt idx="200">
                  <c:v>-1.663032753828345</c:v>
                </c:pt>
                <c:pt idx="201">
                  <c:v>-1.643588981059723</c:v>
                </c:pt>
                <c:pt idx="202">
                  <c:v>-1.6240057012594344</c:v>
                </c:pt>
                <c:pt idx="203">
                  <c:v>-1.60428627344776</c:v>
                </c:pt>
                <c:pt idx="204">
                  <c:v>-1.5844340438401803</c:v>
                </c:pt>
                <c:pt idx="205">
                  <c:v>-1.564452346681863</c:v>
                </c:pt>
                <c:pt idx="206">
                  <c:v>-1.5443445050632323</c:v>
                </c:pt>
                <c:pt idx="207">
                  <c:v>-1.5241138317174538</c:v>
                </c:pt>
                <c:pt idx="208">
                  <c:v>-1.5037636298001371</c:v>
                </c:pt>
                <c:pt idx="209">
                  <c:v>-1.4832971936520734</c:v>
                </c:pt>
                <c:pt idx="210">
                  <c:v>-1.4627178095455355</c:v>
                </c:pt>
                <c:pt idx="211">
                  <c:v>-1.442028756414767</c:v>
                </c:pt>
                <c:pt idx="212">
                  <c:v>-1.4212333065711555</c:v>
                </c:pt>
                <c:pt idx="213">
                  <c:v>-1.4003347264039623</c:v>
                </c:pt>
                <c:pt idx="214">
                  <c:v>-1.3793362770668396</c:v>
                </c:pt>
                <c:pt idx="215">
                  <c:v>-1.3582412151510082</c:v>
                </c:pt>
                <c:pt idx="216">
                  <c:v>-1.337052793345575</c:v>
                </c:pt>
                <c:pt idx="217">
                  <c:v>-1.315774261085616</c:v>
                </c:pt>
                <c:pt idx="218">
                  <c:v>-1.2944088651884869</c:v>
                </c:pt>
                <c:pt idx="219">
                  <c:v>-1.272959850479244</c:v>
                </c:pt>
                <c:pt idx="220">
                  <c:v>-1.2514304604053454</c:v>
                </c:pt>
                <c:pt idx="221">
                  <c:v>-1.2298239376415205</c:v>
                </c:pt>
                <c:pt idx="222">
                  <c:v>-1.2081435246852466</c:v>
                </c:pt>
                <c:pt idx="223">
                  <c:v>-1.1863924644433288</c:v>
                </c:pt>
                <c:pt idx="224">
                  <c:v>-1.1645740008103984</c:v>
                </c:pt>
                <c:pt idx="225">
                  <c:v>-1.1426913792395217</c:v>
                </c:pt>
                <c:pt idx="226">
                  <c:v>-1.1207478473057537</c:v>
                </c:pt>
                <c:pt idx="227">
                  <c:v>-1.098746655263044</c:v>
                </c:pt>
                <c:pt idx="228">
                  <c:v>-1.076691056595105</c:v>
                </c:pt>
                <c:pt idx="229">
                  <c:v>-1.054584308560632</c:v>
                </c:pt>
                <c:pt idx="230">
                  <c:v>-1.0324296727337026</c:v>
                </c:pt>
                <c:pt idx="231">
                  <c:v>-1.010230415539517</c:v>
                </c:pt>
                <c:pt idx="232">
                  <c:v>-0.987989808786257</c:v>
                </c:pt>
                <c:pt idx="233">
                  <c:v>-0.9657111301934912</c:v>
                </c:pt>
                <c:pt idx="234">
                  <c:v>-0.9433976639176626</c:v>
                </c:pt>
                <c:pt idx="235">
                  <c:v>-0.9210527010750779</c:v>
                </c:pt>
                <c:pt idx="236">
                  <c:v>-0.8986795402631521</c:v>
                </c:pt>
                <c:pt idx="237">
                  <c:v>-0.8762814880800766</c:v>
                </c:pt>
                <c:pt idx="238">
                  <c:v>-0.8538618596436581</c:v>
                </c:pt>
                <c:pt idx="239">
                  <c:v>-0.8314239791097441</c:v>
                </c:pt>
                <c:pt idx="240">
                  <c:v>-0.8089711801907317</c:v>
                </c:pt>
                <c:pt idx="241">
                  <c:v>-0.7865068066745763</c:v>
                </c:pt>
                <c:pt idx="242">
                  <c:v>-0.7640342129450312</c:v>
                </c:pt>
                <c:pt idx="243">
                  <c:v>-0.7415567645032665</c:v>
                </c:pt>
                <c:pt idx="244">
                  <c:v>-0.7190778384916029</c:v>
                </c:pt>
                <c:pt idx="245">
                  <c:v>-0.6966008242197593</c:v>
                </c:pt>
                <c:pt idx="246">
                  <c:v>-0.6741291236940031</c:v>
                </c:pt>
                <c:pt idx="247">
                  <c:v>-0.6516661521499428</c:v>
                </c:pt>
                <c:pt idx="248">
                  <c:v>-0.6292153385890931</c:v>
                </c:pt>
                <c:pt idx="249">
                  <c:v>-0.6067801263199183</c:v>
                </c:pt>
                <c:pt idx="250">
                  <c:v>-0.5843639735037695</c:v>
                </c:pt>
                <c:pt idx="251">
                  <c:v>-0.5619703537061554</c:v>
                </c:pt>
                <c:pt idx="252">
                  <c:v>-0.539602756453753</c:v>
                </c:pt>
                <c:pt idx="253">
                  <c:v>-0.5172646877978715</c:v>
                </c:pt>
                <c:pt idx="254">
                  <c:v>-0.4949596708844527</c:v>
                </c:pt>
                <c:pt idx="255">
                  <c:v>-0.47269124653136785</c:v>
                </c:pt>
                <c:pt idx="256">
                  <c:v>-0.45046297381332057</c:v>
                </c:pt>
                <c:pt idx="257">
                  <c:v>-0.4282784306548667</c:v>
                </c:pt>
                <c:pt idx="258">
                  <c:v>-0.4061412144318801</c:v>
                </c:pt>
                <c:pt idx="259">
                  <c:v>-0.3840549425821743</c:v>
                </c:pt>
                <c:pt idx="260">
                  <c:v>-0.3620232532253618</c:v>
                </c:pt>
                <c:pt idx="261">
                  <c:v>-0.34004980579265065</c:v>
                </c:pt>
                <c:pt idx="262">
                  <c:v>-0.3181382816669106</c:v>
                </c:pt>
                <c:pt idx="263">
                  <c:v>-0.29629238483344433</c:v>
                </c:pt>
                <c:pt idx="264">
                  <c:v>-0.2745158425417932</c:v>
                </c:pt>
                <c:pt idx="265">
                  <c:v>-0.25281240597924337</c:v>
                </c:pt>
                <c:pt idx="266">
                  <c:v>-0.23118585095608468</c:v>
                </c:pt>
                <c:pt idx="267">
                  <c:v>-0.20963997860326689</c:v>
                </c:pt>
                <c:pt idx="268">
                  <c:v>-0.18817861608276376</c:v>
                </c:pt>
                <c:pt idx="269">
                  <c:v>-0.16680561731091526</c:v>
                </c:pt>
                <c:pt idx="270">
                  <c:v>-0.1455248636953823</c:v>
                </c:pt>
                <c:pt idx="271">
                  <c:v>-0.12434026488569128</c:v>
                </c:pt>
                <c:pt idx="272">
                  <c:v>-0.10325575953799293</c:v>
                </c:pt>
                <c:pt idx="273">
                  <c:v>-0.08227531609420435</c:v>
                </c:pt>
                <c:pt idx="274">
                  <c:v>-0.0614029335759102</c:v>
                </c:pt>
                <c:pt idx="275">
                  <c:v>-0.04064264239316728</c:v>
                </c:pt>
                <c:pt idx="276">
                  <c:v>-0.019998505168727587</c:v>
                </c:pt>
                <c:pt idx="277">
                  <c:v>0.000525382422404741</c:v>
                </c:pt>
                <c:pt idx="278">
                  <c:v>0.020924890797655027</c:v>
                </c:pt>
                <c:pt idx="279">
                  <c:v>0.041195855595701714</c:v>
                </c:pt>
                <c:pt idx="280">
                  <c:v>0.06133407678926106</c:v>
                </c:pt>
                <c:pt idx="281">
                  <c:v>0.081335317781837</c:v>
                </c:pt>
                <c:pt idx="282">
                  <c:v>0.10119530448809949</c:v>
                </c:pt>
                <c:pt idx="283">
                  <c:v>0.12090972439819786</c:v>
                </c:pt>
                <c:pt idx="284">
                  <c:v>0.14047422562575998</c:v>
                </c:pt>
                <c:pt idx="285">
                  <c:v>0.15988441593975816</c:v>
                </c:pt>
                <c:pt idx="286">
                  <c:v>0.179135861780304</c:v>
                </c:pt>
                <c:pt idx="287">
                  <c:v>0.19822408725864732</c:v>
                </c:pt>
                <c:pt idx="288">
                  <c:v>0.21714457314136965</c:v>
                </c:pt>
                <c:pt idx="289">
                  <c:v>0.23589275581939395</c:v>
                </c:pt>
                <c:pt idx="290">
                  <c:v>0.2544640262619569</c:v>
                </c:pt>
                <c:pt idx="291">
                  <c:v>0.27285372895605264</c:v>
                </c:pt>
                <c:pt idx="292">
                  <c:v>0.2910571608319894</c:v>
                </c:pt>
                <c:pt idx="293">
                  <c:v>0.30906957017545933</c:v>
                </c:pt>
                <c:pt idx="294">
                  <c:v>0.32688615552713873</c:v>
                </c:pt>
                <c:pt idx="295">
                  <c:v>0.3445020645704753</c:v>
                </c:pt>
                <c:pt idx="296">
                  <c:v>0.36191239300866307</c:v>
                </c:pt>
                <c:pt idx="297">
                  <c:v>0.3791121834319084</c:v>
                </c:pt>
                <c:pt idx="298">
                  <c:v>0.3960964241762588</c:v>
                </c:pt>
                <c:pt idx="299">
                  <c:v>0.41286004817517286</c:v>
                </c:pt>
                <c:pt idx="300">
                  <c:v>0.42939793180563035</c:v>
                </c:pt>
                <c:pt idx="301">
                  <c:v>0.44570489373025823</c:v>
                </c:pt>
                <c:pt idx="302">
                  <c:v>0.46177569373745314</c:v>
                </c:pt>
                <c:pt idx="303">
                  <c:v>0.4776050315815142</c:v>
                </c:pt>
                <c:pt idx="304">
                  <c:v>0.4931875458251662</c:v>
                </c:pt>
                <c:pt idx="305">
                  <c:v>0.5085178126867649</c:v>
                </c:pt>
                <c:pt idx="306">
                  <c:v>0.5235903448951824</c:v>
                </c:pt>
                <c:pt idx="307">
                  <c:v>0.5383995905551864</c:v>
                </c:pt>
                <c:pt idx="308">
                  <c:v>0.5529399320266333</c:v>
                </c:pt>
                <c:pt idx="309">
                  <c:v>0.5672056848210203</c:v>
                </c:pt>
                <c:pt idx="310">
                  <c:v>0.5811910965193441</c:v>
                </c:pt>
                <c:pt idx="311">
                  <c:v>0.594890345715252</c:v>
                </c:pt>
                <c:pt idx="312">
                  <c:v>0.6082975409883056</c:v>
                </c:pt>
                <c:pt idx="313">
                  <c:v>0.6214067199120734</c:v>
                </c:pt>
                <c:pt idx="314">
                  <c:v>0.6342118481024386</c:v>
                </c:pt>
                <c:pt idx="315">
                  <c:v>0.6467068183119137</c:v>
                </c:pt>
                <c:pt idx="316">
                  <c:v>0.6588854495759879</c:v>
                </c:pt>
                <c:pt idx="317">
                  <c:v>0.6707414864183605</c:v>
                </c:pt>
                <c:pt idx="318">
                  <c:v>0.6822685981220772</c:v>
                </c:pt>
                <c:pt idx="319">
                  <c:v>0.6934603780743075</c:v>
                </c:pt>
                <c:pt idx="320">
                  <c:v>0.7043103431929747</c:v>
                </c:pt>
                <c:pt idx="321">
                  <c:v>0.7148119334441407</c:v>
                </c:pt>
                <c:pt idx="322">
                  <c:v>0.7249585114594383</c:v>
                </c:pt>
                <c:pt idx="323">
                  <c:v>0.7347433622638317</c:v>
                </c:pt>
                <c:pt idx="324">
                  <c:v>0.7441596931243415</c:v>
                </c:pt>
                <c:pt idx="325">
                  <c:v>0.7532006335312903</c:v>
                </c:pt>
                <c:pt idx="326">
                  <c:v>0.7618592353242614</c:v>
                </c:pt>
                <c:pt idx="327">
                  <c:v>0.7701284729758469</c:v>
                </c:pt>
                <c:pt idx="328">
                  <c:v>0.7780012440468896</c:v>
                </c:pt>
                <c:pt idx="329">
                  <c:v>0.785470369828033</c:v>
                </c:pt>
                <c:pt idx="330">
                  <c:v>0.7925285961829944</c:v>
                </c:pt>
                <c:pt idx="331">
                  <c:v>0.7991685946100633</c:v>
                </c:pt>
                <c:pt idx="332">
                  <c:v>0.8053829635391749</c:v>
                </c:pt>
                <c:pt idx="333">
                  <c:v>0.811164229882911</c:v>
                </c:pt>
                <c:pt idx="334">
                  <c:v>0.8165048508606749</c:v>
                </c:pt>
                <c:pt idx="335">
                  <c:v>0.8213972161164456</c:v>
                </c:pt>
                <c:pt idx="336">
                  <c:v>0.8258336501513743</c:v>
                </c:pt>
                <c:pt idx="337">
                  <c:v>0.8298064150935974</c:v>
                </c:pt>
                <c:pt idx="338">
                  <c:v>0.8333077138286951</c:v>
                </c:pt>
                <c:pt idx="339">
                  <c:v>0.8363296935151796</c:v>
                </c:pt>
                <c:pt idx="340">
                  <c:v>0.8388644495105564</c:v>
                </c:pt>
                <c:pt idx="341">
                  <c:v>0.8409040297344017</c:v>
                </c:pt>
                <c:pt idx="342">
                  <c:v>0.8424404394959626</c:v>
                </c:pt>
                <c:pt idx="343">
                  <c:v>0.8434656468147456</c:v>
                </c:pt>
                <c:pt idx="344">
                  <c:v>0.8439715882634506</c:v>
                </c:pt>
                <c:pt idx="345">
                  <c:v>0.8439501753634959</c:v>
                </c:pt>
                <c:pt idx="346">
                  <c:v>0.8433933015641616</c:v>
                </c:pt>
                <c:pt idx="347">
                  <c:v>0.8422928498370661</c:v>
                </c:pt>
                <c:pt idx="348">
                  <c:v>0.8406407009183006</c:v>
                </c:pt>
                <c:pt idx="349">
                  <c:v>0.8384287422310168</c:v>
                </c:pt>
                <c:pt idx="350">
                  <c:v>0.8356488775215523</c:v>
                </c:pt>
                <c:pt idx="351">
                  <c:v>0.8322930372424067</c:v>
                </c:pt>
                <c:pt idx="352">
                  <c:v>0.82835318971524</c:v>
                </c:pt>
                <c:pt idx="353">
                  <c:v>0.8238213531069044</c:v>
                </c:pt>
                <c:pt idx="354">
                  <c:v>0.8186896082509284</c:v>
                </c:pt>
                <c:pt idx="355">
                  <c:v>0.812950112346154</c:v>
                </c:pt>
                <c:pt idx="356">
                  <c:v>0.8065951135630663</c:v>
                </c:pt>
                <c:pt idx="357">
                  <c:v>0.7996169665870001</c:v>
                </c:pt>
                <c:pt idx="358">
                  <c:v>0.7920081491254668</c:v>
                </c:pt>
                <c:pt idx="359">
                  <c:v>0.7837612794047404</c:v>
                </c:pt>
              </c:numCache>
            </c:numRef>
          </c:xVal>
          <c:yVal>
            <c:numRef>
              <c:f>Data!$J$4:$J$363</c:f>
              <c:numCache>
                <c:ptCount val="360"/>
                <c:pt idx="0">
                  <c:v>1.0146040257889508</c:v>
                </c:pt>
                <c:pt idx="1">
                  <c:v>1.0139445256516115</c:v>
                </c:pt>
                <c:pt idx="2">
                  <c:v>1.0132563881654644</c:v>
                </c:pt>
                <c:pt idx="3">
                  <c:v>1.0125425641851882</c:v>
                </c:pt>
                <c:pt idx="4">
                  <c:v>1.0118062875180485</c:v>
                </c:pt>
                <c:pt idx="5">
                  <c:v>1.0110510809873494</c:v>
                </c:pt>
                <c:pt idx="6">
                  <c:v>1.0102807619048502</c:v>
                </c:pt>
                <c:pt idx="7">
                  <c:v>1.0094994468745364</c:v>
                </c:pt>
                <c:pt idx="8">
                  <c:v>1.0087115558465225</c:v>
                </c:pt>
                <c:pt idx="9">
                  <c:v>1.0079218153364913</c:v>
                </c:pt>
                <c:pt idx="10">
                  <c:v>1.0071352607230173</c:v>
                </c:pt>
                <c:pt idx="11">
                  <c:v>1.0063572375325895</c:v>
                </c:pt>
                <c:pt idx="12">
                  <c:v>1.0055934016199304</c:v>
                </c:pt>
                <c:pt idx="13">
                  <c:v>1.0048497181497824</c:v>
                </c:pt>
                <c:pt idx="14">
                  <c:v>1.0041324592854304</c:v>
                </c:pt>
                <c:pt idx="15">
                  <c:v>1.0034482004891911</c:v>
                </c:pt>
                <c:pt idx="16">
                  <c:v>1.0028038153408882</c:v>
                </c:pt>
                <c:pt idx="17">
                  <c:v>1.0022064687821572</c:v>
                </c:pt>
                <c:pt idx="18">
                  <c:v>1.0016636086972355</c:v>
                </c:pt>
                <c:pt idx="19">
                  <c:v>1.0011829557449863</c:v>
                </c:pt>
                <c:pt idx="20">
                  <c:v>1.0007724913621514</c:v>
                </c:pt>
                <c:pt idx="21">
                  <c:v>1.0004404438645382</c:v>
                </c:pt>
                <c:pt idx="22">
                  <c:v>1.0001952725808856</c:v>
                </c:pt>
                <c:pt idx="23">
                  <c:v>1.00004564996377</c:v>
                </c:pt>
                <c:pt idx="24">
                  <c:v>1.000000441632988</c:v>
                </c:pt>
                <c:pt idx="25">
                  <c:v>1.000068684319607</c:v>
                </c:pt>
                <c:pt idx="26">
                  <c:v>1.0002595616930954</c:v>
                </c:pt>
                <c:pt idx="27">
                  <c:v>1.0005823780698337</c:v>
                </c:pt>
                <c:pt idx="28">
                  <c:v>1.001046530018673</c:v>
                </c:pt>
                <c:pt idx="29">
                  <c:v>1.0016614758980111</c:v>
                </c:pt>
                <c:pt idx="30">
                  <c:v>1.0024367033790913</c:v>
                </c:pt>
                <c:pt idx="31">
                  <c:v>1.0033816950315657</c:v>
                </c:pt>
                <c:pt idx="32">
                  <c:v>1.004505892069811</c:v>
                </c:pt>
                <c:pt idx="33">
                  <c:v>1.0058186563817548</c:v>
                </c:pt>
                <c:pt idx="34">
                  <c:v>1.0073292309857411</c:v>
                </c:pt>
                <c:pt idx="35">
                  <c:v>1.0090466990851201</c:v>
                </c:pt>
                <c:pt idx="36">
                  <c:v>1.0109799419142806</c:v>
                </c:pt>
                <c:pt idx="37">
                  <c:v>1.01313759559359</c:v>
                </c:pt>
                <c:pt idx="38">
                  <c:v>1.0155280072335824</c:v>
                </c:pt>
                <c:pt idx="39">
                  <c:v>1.0181591905505911</c:v>
                </c:pt>
                <c:pt idx="40">
                  <c:v>1.021038781276177</c:v>
                </c:pt>
                <c:pt idx="41">
                  <c:v>1.0241739926609927</c:v>
                </c:pt>
                <c:pt idx="42">
                  <c:v>1.0275715713895544</c:v>
                </c:pt>
                <c:pt idx="43">
                  <c:v>1.031237754235395</c:v>
                </c:pt>
                <c:pt idx="44">
                  <c:v>1.0351782257959643</c:v>
                </c:pt>
                <c:pt idx="45">
                  <c:v>1.0393980776529395</c:v>
                </c:pt>
                <c:pt idx="46">
                  <c:v>1.043901769306002</c:v>
                </c:pt>
                <c:pt idx="47">
                  <c:v>1.048693091226605</c:v>
                </c:pt>
                <c:pt idx="48">
                  <c:v>1.053775130372152</c:v>
                </c:pt>
                <c:pt idx="49">
                  <c:v>1.0591502384906848</c:v>
                </c:pt>
                <c:pt idx="50">
                  <c:v>1.064820003531283</c:v>
                </c:pt>
                <c:pt idx="51">
                  <c:v>1.0707852244559195</c:v>
                </c:pt>
                <c:pt idx="52">
                  <c:v>1.077045889725004</c:v>
                </c:pt>
                <c:pt idx="53">
                  <c:v>1.0836011597008337</c:v>
                </c:pt>
                <c:pt idx="54">
                  <c:v>1.0904493531815938</c:v>
                </c:pt>
                <c:pt idx="55">
                  <c:v>1.097587938243378</c:v>
                </c:pt>
                <c:pt idx="56">
                  <c:v>1.1050135275295734</c:v>
                </c:pt>
                <c:pt idx="57">
                  <c:v>1.112721878086207</c:v>
                </c:pt>
                <c:pt idx="58">
                  <c:v>1.1207078957994572</c:v>
                </c:pt>
                <c:pt idx="59">
                  <c:v>1.1289656444475842</c:v>
                </c:pt>
                <c:pt idx="60">
                  <c:v>1.1374883593351317</c:v>
                </c:pt>
                <c:pt idx="61">
                  <c:v>1.14626846543295</c:v>
                </c:pt>
                <c:pt idx="62">
                  <c:v>1.1552975999039958</c:v>
                </c:pt>
                <c:pt idx="63">
                  <c:v>1.1645666388526434</c:v>
                </c:pt>
                <c:pt idx="64">
                  <c:v>1.1740657280954112</c:v>
                </c:pt>
                <c:pt idx="65">
                  <c:v>1.1837843177135152</c:v>
                </c:pt>
                <c:pt idx="66">
                  <c:v>1.1937112001136576</c:v>
                </c:pt>
                <c:pt idx="67">
                  <c:v>1.2038345512931885</c:v>
                </c:pt>
                <c:pt idx="68">
                  <c:v>1.214141974979599</c:v>
                </c:pt>
                <c:pt idx="69">
                  <c:v>1.2246205492925046</c:v>
                </c:pt>
                <c:pt idx="70">
                  <c:v>1.2352568755595428</c:v>
                </c:pt>
                <c:pt idx="71">
                  <c:v>1.2460371289051952</c:v>
                </c:pt>
                <c:pt idx="72">
                  <c:v>1.2569471102244458</c:v>
                </c:pt>
                <c:pt idx="73">
                  <c:v>1.2679722991507436</c:v>
                </c:pt>
                <c:pt idx="74">
                  <c:v>1.2790979076298559</c:v>
                </c:pt>
                <c:pt idx="75">
                  <c:v>1.290308933718256</c:v>
                </c:pt>
                <c:pt idx="76">
                  <c:v>1.3015902152353247</c:v>
                </c:pt>
                <c:pt idx="77">
                  <c:v>1.312926482913662</c:v>
                </c:pt>
                <c:pt idx="78">
                  <c:v>1.3243024127099767</c:v>
                </c:pt>
                <c:pt idx="79">
                  <c:v>1.3357026769603877</c:v>
                </c:pt>
                <c:pt idx="80">
                  <c:v>1.3471119940875926</c:v>
                </c:pt>
                <c:pt idx="81">
                  <c:v>1.3585151765936097</c:v>
                </c:pt>
                <c:pt idx="82">
                  <c:v>1.3698971770989088</c:v>
                </c:pt>
                <c:pt idx="83">
                  <c:v>1.381243132217607</c:v>
                </c:pt>
                <c:pt idx="84">
                  <c:v>1.392538404087456</c:v>
                </c:pt>
                <c:pt idx="85">
                  <c:v>1.4037686194029249</c:v>
                </c:pt>
                <c:pt idx="86">
                  <c:v>1.4149197058286447</c:v>
                </c:pt>
                <c:pt idx="87">
                  <c:v>1.4259779256994074</c:v>
                </c:pt>
                <c:pt idx="88">
                  <c:v>1.4369299069402928</c:v>
                </c:pt>
                <c:pt idx="89">
                  <c:v>1.4477626711670997</c:v>
                </c:pt>
                <c:pt idx="90">
                  <c:v>1.458463658952196</c:v>
                </c:pt>
                <c:pt idx="91">
                  <c:v>1.4690207522642647</c:v>
                </c:pt>
                <c:pt idx="92">
                  <c:v>1.4794222941116972</c:v>
                </c:pt>
                <c:pt idx="93">
                  <c:v>1.489657105439223</c:v>
                </c:pt>
                <c:pt idx="94">
                  <c:v>1.4997144993445577</c:v>
                </c:pt>
                <c:pt idx="95">
                  <c:v>1.5095842926974754</c:v>
                </c:pt>
                <c:pt idx="96">
                  <c:v>1.5192568152569983</c:v>
                </c:pt>
                <c:pt idx="97">
                  <c:v>1.5287229163938454</c:v>
                </c:pt>
                <c:pt idx="98">
                  <c:v>1.537973969534467</c:v>
                </c:pt>
                <c:pt idx="99">
                  <c:v>1.5470018744507392</c:v>
                </c:pt>
                <c:pt idx="100">
                  <c:v>1.5557990575248057</c:v>
                </c:pt>
                <c:pt idx="101">
                  <c:v>1.5643584701227198</c:v>
                </c:pt>
                <c:pt idx="102">
                  <c:v>1.5726735852129092</c:v>
                </c:pt>
                <c:pt idx="103">
                  <c:v>1.5807383923664107</c:v>
                </c:pt>
                <c:pt idx="104">
                  <c:v>1.588547391275739</c:v>
                </c:pt>
                <c:pt idx="105">
                  <c:v>1.596095583927542</c:v>
                </c:pt>
                <c:pt idx="106">
                  <c:v>1.6033784655618915</c:v>
                </c:pt>
                <c:pt idx="107">
                  <c:v>1.6103920145476636</c:v>
                </c:pt>
                <c:pt idx="108">
                  <c:v>1.6171326812993616</c:v>
                </c:pt>
                <c:pt idx="109">
                  <c:v>1.6235973763558889</c:v>
                </c:pt>
                <c:pt idx="110">
                  <c:v>1.6297834577367656</c:v>
                </c:pt>
                <c:pt idx="111">
                  <c:v>1.6356887176853903</c:v>
                </c:pt>
                <c:pt idx="112">
                  <c:v>1.6413113689030974</c:v>
                </c:pt>
                <c:pt idx="113">
                  <c:v>1.6466500303716458</c:v>
                </c:pt>
                <c:pt idx="114">
                  <c:v>1.6517037128554177</c:v>
                </c:pt>
                <c:pt idx="115">
                  <c:v>1.6564718041682411</c:v>
                </c:pt>
                <c:pt idx="116">
                  <c:v>1.6609540542835735</c:v>
                </c:pt>
                <c:pt idx="117">
                  <c:v>1.665150560360365</c:v>
                </c:pt>
                <c:pt idx="118">
                  <c:v>1.6690617517508919</c:v>
                </c:pt>
                <c:pt idx="119">
                  <c:v>1.6726883750508668</c:v>
                </c:pt>
                <c:pt idx="120">
                  <c:v>1.6760314792463475</c:v>
                </c:pt>
                <c:pt idx="121">
                  <c:v>1.679092401006434</c:v>
                </c:pt>
                <c:pt idx="122">
                  <c:v>1.68187275016545</c:v>
                </c:pt>
                <c:pt idx="123">
                  <c:v>1.6843743954332835</c:v>
                </c:pt>
                <c:pt idx="124">
                  <c:v>1.6865994503677602</c:v>
                </c:pt>
                <c:pt idx="125">
                  <c:v>1.6885502596385047</c:v>
                </c:pt>
                <c:pt idx="126">
                  <c:v>1.6902293856074948</c:v>
                </c:pt>
                <c:pt idx="127">
                  <c:v>1.691639595247688</c:v>
                </c:pt>
                <c:pt idx="128">
                  <c:v>1.6927838474173473</c:v>
                </c:pt>
                <c:pt idx="129">
                  <c:v>1.6936652805045185</c:v>
                </c:pt>
                <c:pt idx="130">
                  <c:v>1.694287200452874</c:v>
                </c:pt>
                <c:pt idx="131">
                  <c:v>1.694653069177411</c:v>
                </c:pt>
                <c:pt idx="132">
                  <c:v>1.694766493375928</c:v>
                </c:pt>
                <c:pt idx="133">
                  <c:v>1.6946312137398447</c:v>
                </c:pt>
                <c:pt idx="134">
                  <c:v>1.6942510945658507</c:v>
                </c:pt>
                <c:pt idx="135">
                  <c:v>1.6936301137680179</c:v>
                </c:pt>
                <c:pt idx="136">
                  <c:v>1.6927723532882784</c:v>
                </c:pt>
                <c:pt idx="137">
                  <c:v>1.6916819899017597</c:v>
                </c:pt>
                <c:pt idx="138">
                  <c:v>1.6903632864120848</c:v>
                </c:pt>
                <c:pt idx="139">
                  <c:v>1.6888205832306955</c:v>
                </c:pt>
                <c:pt idx="140">
                  <c:v>1.6870582903331721</c:v>
                </c:pt>
                <c:pt idx="141">
                  <c:v>1.6850808795847723</c:v>
                </c:pt>
                <c:pt idx="142">
                  <c:v>1.68289287742666</c:v>
                </c:pt>
                <c:pt idx="143">
                  <c:v>1.6804988579136433</c:v>
                </c:pt>
                <c:pt idx="144">
                  <c:v>1.6779034360939225</c:v>
                </c:pt>
                <c:pt idx="145">
                  <c:v>1.6751112617207369</c:v>
                </c:pt>
                <c:pt idx="146">
                  <c:v>1.6721270132857269</c:v>
                </c:pt>
                <c:pt idx="147">
                  <c:v>1.6689553923634497</c:v>
                </c:pt>
                <c:pt idx="148">
                  <c:v>1.6656011182564106</c:v>
                </c:pt>
                <c:pt idx="149">
                  <c:v>1.6620689229299526</c:v>
                </c:pt>
                <c:pt idx="150">
                  <c:v>1.6583635462261697</c:v>
                </c:pt>
                <c:pt idx="151">
                  <c:v>1.6544897313462323</c:v>
                </c:pt>
                <c:pt idx="152">
                  <c:v>1.6504522205904344</c:v>
                </c:pt>
                <c:pt idx="153">
                  <c:v>1.646255751345464</c:v>
                </c:pt>
                <c:pt idx="154">
                  <c:v>1.6419050523085366</c:v>
                </c:pt>
                <c:pt idx="155">
                  <c:v>1.6374048399382284</c:v>
                </c:pt>
                <c:pt idx="156">
                  <c:v>1.6327598151219735</c:v>
                </c:pt>
                <c:pt idx="157">
                  <c:v>1.6279746600504934</c:v>
                </c:pt>
                <c:pt idx="158">
                  <c:v>1.6230540352896643</c:v>
                </c:pt>
                <c:pt idx="159">
                  <c:v>1.6180025770405084</c:v>
                </c:pt>
                <c:pt idx="160">
                  <c:v>1.6128248945783215</c:v>
                </c:pt>
                <c:pt idx="161">
                  <c:v>1.6075255678622717</c:v>
                </c:pt>
                <c:pt idx="162">
                  <c:v>1.602109145306935</c:v>
                </c:pt>
                <c:pt idx="163">
                  <c:v>1.596580141707646</c:v>
                </c:pt>
                <c:pt idx="164">
                  <c:v>1.5909430363118187</c:v>
                </c:pt>
                <c:pt idx="165">
                  <c:v>1.5852022710285958</c:v>
                </c:pt>
                <c:pt idx="166">
                  <c:v>1.5793622487695407</c:v>
                </c:pt>
                <c:pt idx="167">
                  <c:v>1.573427331913405</c:v>
                </c:pt>
                <c:pt idx="168">
                  <c:v>1.5674018408881336</c:v>
                </c:pt>
                <c:pt idx="169">
                  <c:v>1.5612900528637335</c:v>
                </c:pt>
                <c:pt idx="170">
                  <c:v>1.5550962005497642</c:v>
                </c:pt>
                <c:pt idx="171">
                  <c:v>1.548824471091561</c:v>
                </c:pt>
                <c:pt idx="172">
                  <c:v>1.5424790050594606</c:v>
                </c:pt>
                <c:pt idx="173">
                  <c:v>1.5360638955257393</c:v>
                </c:pt>
                <c:pt idx="174">
                  <c:v>1.5295831872239418</c:v>
                </c:pt>
                <c:pt idx="175">
                  <c:v>1.5230408757858047</c:v>
                </c:pt>
                <c:pt idx="176">
                  <c:v>1.5164409070509972</c:v>
                </c:pt>
                <c:pt idx="177">
                  <c:v>1.5097871764452435</c:v>
                </c:pt>
                <c:pt idx="178">
                  <c:v>1.5030835284225912</c:v>
                </c:pt>
                <c:pt idx="179">
                  <c:v>1.4963337559677239</c:v>
                </c:pt>
                <c:pt idx="180">
                  <c:v>1.489541600154518</c:v>
                </c:pt>
                <c:pt idx="181">
                  <c:v>1.482710749757178</c:v>
                </c:pt>
                <c:pt idx="182">
                  <c:v>1.475844840910498</c:v>
                </c:pt>
                <c:pt idx="183">
                  <c:v>1.468947456815914</c:v>
                </c:pt>
                <c:pt idx="184">
                  <c:v>1.4620221274903358</c:v>
                </c:pt>
                <c:pt idx="185">
                  <c:v>1.4550723295546844</c:v>
                </c:pt>
                <c:pt idx="186">
                  <c:v>1.4481014860594232</c:v>
                </c:pt>
                <c:pt idx="187">
                  <c:v>1.4411129663444102</c:v>
                </c:pt>
                <c:pt idx="188">
                  <c:v>1.434110085930591</c:v>
                </c:pt>
                <c:pt idx="189">
                  <c:v>1.4270961064411125</c:v>
                </c:pt>
                <c:pt idx="190">
                  <c:v>1.420074235549733</c:v>
                </c:pt>
                <c:pt idx="191">
                  <c:v>1.4130476269543033</c:v>
                </c:pt>
                <c:pt idx="192">
                  <c:v>1.4060193803734045</c:v>
                </c:pt>
                <c:pt idx="193">
                  <c:v>1.398992541564236</c:v>
                </c:pt>
                <c:pt idx="194">
                  <c:v>1.3919701023600233</c:v>
                </c:pt>
                <c:pt idx="195">
                  <c:v>1.3849550007251983</c:v>
                </c:pt>
                <c:pt idx="196">
                  <c:v>1.3779501208269194</c:v>
                </c:pt>
                <c:pt idx="197">
                  <c:v>1.370958293121305</c:v>
                </c:pt>
                <c:pt idx="198">
                  <c:v>1.3639822944531055</c:v>
                </c:pt>
                <c:pt idx="199">
                  <c:v>1.3570248481674643</c:v>
                </c:pt>
                <c:pt idx="200">
                  <c:v>1.3500886242325274</c:v>
                </c:pt>
                <c:pt idx="201">
                  <c:v>1.3431762393718287</c:v>
                </c:pt>
                <c:pt idx="202">
                  <c:v>1.336290257205266</c:v>
                </c:pt>
                <c:pt idx="203">
                  <c:v>1.3294331883977462</c:v>
                </c:pt>
                <c:pt idx="204">
                  <c:v>1.3226074908145087</c:v>
                </c:pt>
                <c:pt idx="205">
                  <c:v>1.315815569682269</c:v>
                </c:pt>
                <c:pt idx="206">
                  <c:v>1.3090597777553015</c:v>
                </c:pt>
                <c:pt idx="207">
                  <c:v>1.3023424154857999</c:v>
                </c:pt>
                <c:pt idx="208">
                  <c:v>1.2956657311976585</c:v>
                </c:pt>
                <c:pt idx="209">
                  <c:v>1.2890319212630965</c:v>
                </c:pt>
                <c:pt idx="210">
                  <c:v>1.2824431302814672</c:v>
                </c:pt>
                <c:pt idx="211">
                  <c:v>1.2759014512596778</c:v>
                </c:pt>
                <c:pt idx="212">
                  <c:v>1.269408925793651</c:v>
                </c:pt>
                <c:pt idx="213">
                  <c:v>1.2629675442504027</c:v>
                </c:pt>
                <c:pt idx="214">
                  <c:v>1.2565792459501681</c:v>
                </c:pt>
                <c:pt idx="215">
                  <c:v>1.250245919348238</c:v>
                </c:pt>
                <c:pt idx="216">
                  <c:v>1.2439694022160497</c:v>
                </c:pt>
                <c:pt idx="217">
                  <c:v>1.2377514818212196</c:v>
                </c:pt>
                <c:pt idx="218">
                  <c:v>1.2315938951061147</c:v>
                </c:pt>
                <c:pt idx="219">
                  <c:v>1.2254983288647647</c:v>
                </c:pt>
                <c:pt idx="220">
                  <c:v>1.2194664199177137</c:v>
                </c:pt>
                <c:pt idx="221">
                  <c:v>1.2134997552846567</c:v>
                </c:pt>
                <c:pt idx="222">
                  <c:v>1.2075998723545824</c:v>
                </c:pt>
                <c:pt idx="223">
                  <c:v>1.2017682590532148</c:v>
                </c:pt>
                <c:pt idx="224">
                  <c:v>1.196006354007637</c:v>
                </c:pt>
                <c:pt idx="225">
                  <c:v>1.1903155467078346</c:v>
                </c:pt>
                <c:pt idx="226">
                  <c:v>1.184697177665095</c:v>
                </c:pt>
                <c:pt idx="227">
                  <c:v>1.1791525385671155</c:v>
                </c:pt>
                <c:pt idx="228">
                  <c:v>1.173682872429711</c:v>
                </c:pt>
                <c:pt idx="229">
                  <c:v>1.1682893737450293</c:v>
                </c:pt>
                <c:pt idx="230">
                  <c:v>1.1629731886262533</c:v>
                </c:pt>
                <c:pt idx="231">
                  <c:v>1.157735414948668</c:v>
                </c:pt>
                <c:pt idx="232">
                  <c:v>1.1525771024870934</c:v>
                </c:pt>
                <c:pt idx="233">
                  <c:v>1.147499253049678</c:v>
                </c:pt>
                <c:pt idx="234">
                  <c:v>1.1425028206080077</c:v>
                </c:pt>
                <c:pt idx="235">
                  <c:v>1.1375887114235539</c:v>
                </c:pt>
                <c:pt idx="236">
                  <c:v>1.1327577841705185</c:v>
                </c:pt>
                <c:pt idx="237">
                  <c:v>1.1280108500550483</c:v>
                </c:pt>
                <c:pt idx="238">
                  <c:v>1.1233486729309146</c:v>
                </c:pt>
                <c:pt idx="239">
                  <c:v>1.1187719694117106</c:v>
                </c:pt>
                <c:pt idx="240">
                  <c:v>1.1142814089796476</c:v>
                </c:pt>
                <c:pt idx="241">
                  <c:v>1.1098776140910092</c:v>
                </c:pt>
                <c:pt idx="242">
                  <c:v>1.1055611602784472</c:v>
                </c:pt>
                <c:pt idx="243">
                  <c:v>1.1013325762501314</c:v>
                </c:pt>
                <c:pt idx="244">
                  <c:v>1.0971923439859648</c:v>
                </c:pt>
                <c:pt idx="245">
                  <c:v>1.0931408988309848</c:v>
                </c:pt>
                <c:pt idx="246">
                  <c:v>1.0891786295860815</c:v>
                </c:pt>
                <c:pt idx="247">
                  <c:v>1.0853058785962677</c:v>
                </c:pt>
                <c:pt idx="248">
                  <c:v>1.08152294183662</c:v>
                </c:pt>
                <c:pt idx="249">
                  <c:v>1.0778300689961426</c:v>
                </c:pt>
                <c:pt idx="250">
                  <c:v>1.074227463559735</c:v>
                </c:pt>
                <c:pt idx="251">
                  <c:v>1.0707152828885391</c:v>
                </c:pt>
                <c:pt idx="252">
                  <c:v>1.0672936382988505</c:v>
                </c:pt>
                <c:pt idx="253">
                  <c:v>1.0639625951399436</c:v>
                </c:pt>
                <c:pt idx="254">
                  <c:v>1.0607221728710048</c:v>
                </c:pt>
                <c:pt idx="255">
                  <c:v>1.0575723451375385</c:v>
                </c:pt>
                <c:pt idx="256">
                  <c:v>1.0545130398475315</c:v>
                </c:pt>
                <c:pt idx="257">
                  <c:v>1.051544139247719</c:v>
                </c:pt>
                <c:pt idx="258">
                  <c:v>1.0486654800003228</c:v>
                </c:pt>
                <c:pt idx="259">
                  <c:v>1.045876853260621</c:v>
                </c:pt>
                <c:pt idx="260">
                  <c:v>1.043178004755764</c:v>
                </c:pt>
                <c:pt idx="261">
                  <c:v>1.0405686348652425</c:v>
                </c:pt>
                <c:pt idx="262">
                  <c:v>1.0380483987034834</c:v>
                </c:pt>
                <c:pt idx="263">
                  <c:v>1.0356169062050036</c:v>
                </c:pt>
                <c:pt idx="264">
                  <c:v>1.0332737222126553</c:v>
                </c:pt>
                <c:pt idx="265">
                  <c:v>1.0310183665694765</c:v>
                </c:pt>
                <c:pt idx="266">
                  <c:v>1.0288503142146892</c:v>
                </c:pt>
                <c:pt idx="267">
                  <c:v>1.026768995284435</c:v>
                </c:pt>
                <c:pt idx="268">
                  <c:v>1.0247737952178726</c:v>
                </c:pt>
                <c:pt idx="269">
                  <c:v>1.0228640548692622</c:v>
                </c:pt>
                <c:pt idx="270">
                  <c:v>1.0210390706267507</c:v>
                </c:pt>
                <c:pt idx="271">
                  <c:v>1.0192980945385361</c:v>
                </c:pt>
                <c:pt idx="272">
                  <c:v>1.0176403344472078</c:v>
                </c:pt>
                <c:pt idx="273">
                  <c:v>1.0160649541330162</c:v>
                </c:pt>
                <c:pt idx="274">
                  <c:v>1.0145710734669517</c:v>
                </c:pt>
                <c:pt idx="275">
                  <c:v>1.0131577685744828</c:v>
                </c:pt>
                <c:pt idx="276">
                  <c:v>1.011824072010886</c:v>
                </c:pt>
                <c:pt idx="277">
                  <c:v>1.0105689729491552</c:v>
                </c:pt>
                <c:pt idx="278">
                  <c:v>1.0093914173814964</c:v>
                </c:pt>
                <c:pt idx="279">
                  <c:v>1.0082903083355017</c:v>
                </c:pt>
                <c:pt idx="280">
                  <c:v>1.0072645061061163</c:v>
                </c:pt>
                <c:pt idx="281">
                  <c:v>1.0063128285045977</c:v>
                </c:pt>
                <c:pt idx="282">
                  <c:v>1.005434051125726</c:v>
                </c:pt>
                <c:pt idx="283">
                  <c:v>1.0046269076345444</c:v>
                </c:pt>
                <c:pt idx="284">
                  <c:v>1.003890090074048</c:v>
                </c:pt>
                <c:pt idx="285">
                  <c:v>1.0032222491952254</c:v>
                </c:pt>
                <c:pt idx="286">
                  <c:v>1.0026219948110011</c:v>
                </c:pt>
                <c:pt idx="287">
                  <c:v>1.0020878961756479</c:v>
                </c:pt>
                <c:pt idx="288">
                  <c:v>1.001618482391338</c:v>
                </c:pt>
                <c:pt idx="289">
                  <c:v>1.0012122428435992</c:v>
                </c:pt>
                <c:pt idx="290">
                  <c:v>1.0008676276674748</c:v>
                </c:pt>
                <c:pt idx="291">
                  <c:v>1.0005830482463267</c:v>
                </c:pt>
                <c:pt idx="292">
                  <c:v>1.000356877745288</c:v>
                </c:pt>
                <c:pt idx="293">
                  <c:v>1.0001874516814482</c:v>
                </c:pt>
                <c:pt idx="294">
                  <c:v>1.0000730685329833</c:v>
                </c:pt>
                <c:pt idx="295">
                  <c:v>1.0000119903895275</c:v>
                </c:pt>
                <c:pt idx="296">
                  <c:v>1.0000024436461672</c:v>
                </c:pt>
                <c:pt idx="297">
                  <c:v>1.0000426197435797</c:v>
                </c:pt>
                <c:pt idx="298">
                  <c:v>1.0001306759569335</c:v>
                </c:pt>
                <c:pt idx="299">
                  <c:v>1.0002647362362662</c:v>
                </c:pt>
                <c:pt idx="300">
                  <c:v>1.0004428921011854</c:v>
                </c:pt>
                <c:pt idx="301">
                  <c:v>1.0006632035928664</c:v>
                </c:pt>
                <c:pt idx="302">
                  <c:v>1.0009237002864175</c:v>
                </c:pt>
                <c:pt idx="303">
                  <c:v>1.0012223823668274</c:v>
                </c:pt>
                <c:pt idx="304">
                  <c:v>1.0015572217718285</c:v>
                </c:pt>
                <c:pt idx="305">
                  <c:v>1.0019261634051366</c:v>
                </c:pt>
                <c:pt idx="306">
                  <c:v>1.0023271264236575</c:v>
                </c:pt>
                <c:pt idx="307">
                  <c:v>1.0027580056023941</c:v>
                </c:pt>
                <c:pt idx="308">
                  <c:v>1.0032166727808978</c:v>
                </c:pt>
                <c:pt idx="309">
                  <c:v>1.0037009783952584</c:v>
                </c:pt>
                <c:pt idx="310">
                  <c:v>1.0042087530997543</c:v>
                </c:pt>
                <c:pt idx="311">
                  <c:v>1.0047378094824122</c:v>
                </c:pt>
                <c:pt idx="312">
                  <c:v>1.005285943878853</c:v>
                </c:pt>
                <c:pt idx="313">
                  <c:v>1.005850938288944</c:v>
                </c:pt>
                <c:pt idx="314">
                  <c:v>1.006430562400869</c:v>
                </c:pt>
                <c:pt idx="315">
                  <c:v>1.0070225757273832</c:v>
                </c:pt>
                <c:pt idx="316">
                  <c:v>1.0076247298591037</c:v>
                </c:pt>
                <c:pt idx="317">
                  <c:v>1.0082347708397954</c:v>
                </c:pt>
                <c:pt idx="318">
                  <c:v>1.008850441668729</c:v>
                </c:pt>
                <c:pt idx="319">
                  <c:v>1.009469484935254</c:v>
                </c:pt>
                <c:pt idx="320">
                  <c:v>1.0100896455907886</c:v>
                </c:pt>
                <c:pt idx="321">
                  <c:v>1.0107086738635385</c:v>
                </c:pt>
                <c:pt idx="322">
                  <c:v>1.0113243283212334</c:v>
                </c:pt>
                <c:pt idx="323">
                  <c:v>1.0119343790872444</c:v>
                </c:pt>
                <c:pt idx="324">
                  <c:v>1.0125366112154266</c:v>
                </c:pt>
                <c:pt idx="325">
                  <c:v>1.0131288282290036</c:v>
                </c:pt>
                <c:pt idx="326">
                  <c:v>1.0137088558287628</c:v>
                </c:pt>
                <c:pt idx="327">
                  <c:v>1.0142745457757707</c:v>
                </c:pt>
                <c:pt idx="328">
                  <c:v>1.0148237799536481</c:v>
                </c:pt>
                <c:pt idx="329">
                  <c:v>1.0153544746153615</c:v>
                </c:pt>
                <c:pt idx="330">
                  <c:v>1.0158645848192247</c:v>
                </c:pt>
                <c:pt idx="331">
                  <c:v>1.016352109058583</c:v>
                </c:pt>
                <c:pt idx="332">
                  <c:v>1.0168150940893907</c:v>
                </c:pt>
                <c:pt idx="333">
                  <c:v>1.0172516399594587</c:v>
                </c:pt>
                <c:pt idx="334">
                  <c:v>1.0176599052428106</c:v>
                </c:pt>
                <c:pt idx="335">
                  <c:v>1.0180381124820546</c:v>
                </c:pt>
                <c:pt idx="336">
                  <c:v>1.0183845538411287</c:v>
                </c:pt>
                <c:pt idx="337">
                  <c:v>1.0186975969701422</c:v>
                </c:pt>
                <c:pt idx="338">
                  <c:v>1.018975691083301</c:v>
                </c:pt>
                <c:pt idx="339">
                  <c:v>1.0192173732500827</c:v>
                </c:pt>
                <c:pt idx="340">
                  <c:v>1.0194212748989084</c:v>
                </c:pt>
                <c:pt idx="341">
                  <c:v>1.0195861285315289</c:v>
                </c:pt>
                <c:pt idx="342">
                  <c:v>1.019710774645179</c:v>
                </c:pt>
                <c:pt idx="343">
                  <c:v>1.0197941688583132</c:v>
                </c:pt>
                <c:pt idx="344">
                  <c:v>1.0198353892343093</c:v>
                </c:pt>
                <c:pt idx="345">
                  <c:v>1.0198336437959998</c:v>
                </c:pt>
                <c:pt idx="346">
                  <c:v>1.0197882782222303</c:v>
                </c:pt>
                <c:pt idx="347">
                  <c:v>1.0196987837157643</c:v>
                </c:pt>
                <c:pt idx="348">
                  <c:v>1.019564805029919</c:v>
                </c:pt>
                <c:pt idx="349">
                  <c:v>1.0193861486391418</c:v>
                </c:pt>
                <c:pt idx="350">
                  <c:v>1.0191627910363925</c:v>
                </c:pt>
                <c:pt idx="351">
                  <c:v>1.0188948871377823</c:v>
                </c:pt>
                <c:pt idx="352">
                  <c:v>1.018582778772167</c:v>
                </c:pt>
                <c:pt idx="353">
                  <c:v>1.0182270032306313</c:v>
                </c:pt>
                <c:pt idx="354">
                  <c:v>1.0178283018477403</c:v>
                </c:pt>
                <c:pt idx="355">
                  <c:v>1.0173876285833012</c:v>
                </c:pt>
                <c:pt idx="356">
                  <c:v>1.0169061585699772</c:v>
                </c:pt>
                <c:pt idx="357">
                  <c:v>1.0163852965886466</c:v>
                </c:pt>
                <c:pt idx="358">
                  <c:v>1.0158266854296905</c:v>
                </c:pt>
                <c:pt idx="359">
                  <c:v>1.01523221409468</c:v>
                </c:pt>
              </c:numCache>
            </c:numRef>
          </c:yVal>
          <c:smooth val="0"/>
        </c:ser>
        <c:ser>
          <c:idx val="6"/>
          <c:order val="6"/>
          <c:tx>
            <c:v>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Data!$R$4:$R$363</c:f>
              <c:numCache>
                <c:ptCount val="360"/>
                <c:pt idx="0">
                  <c:v>-0.9159933705094239</c:v>
                </c:pt>
                <c:pt idx="1">
                  <c:v>-0.9214962355838605</c:v>
                </c:pt>
                <c:pt idx="2">
                  <c:v>-0.9268285155345648</c:v>
                </c:pt>
                <c:pt idx="3">
                  <c:v>-0.9319885860974086</c:v>
                </c:pt>
                <c:pt idx="4">
                  <c:v>-0.9369748754649119</c:v>
                </c:pt>
                <c:pt idx="5">
                  <c:v>-0.9417858647650297</c:v>
                </c:pt>
                <c:pt idx="6">
                  <c:v>-0.9464200885238168</c:v>
                </c:pt>
                <c:pt idx="7">
                  <c:v>-0.9508761351118227</c:v>
                </c:pt>
                <c:pt idx="8">
                  <c:v>-0.9551526471740908</c:v>
                </c:pt>
                <c:pt idx="9">
                  <c:v>-0.9592483220436188</c:v>
                </c:pt>
                <c:pt idx="10">
                  <c:v>-0.963161912138166</c:v>
                </c:pt>
                <c:pt idx="11">
                  <c:v>-0.9668922253402781</c:v>
                </c:pt>
                <c:pt idx="12">
                  <c:v>-0.9704381253604168</c:v>
                </c:pt>
                <c:pt idx="13">
                  <c:v>-0.9737985320830864</c:v>
                </c:pt>
                <c:pt idx="14">
                  <c:v>-0.9769724218958462</c:v>
                </c:pt>
                <c:pt idx="15">
                  <c:v>-0.9799588280011131</c:v>
                </c:pt>
                <c:pt idx="16">
                  <c:v>-0.9827568407106573</c:v>
                </c:pt>
                <c:pt idx="17">
                  <c:v>-0.9853656077227027</c:v>
                </c:pt>
                <c:pt idx="18">
                  <c:v>-0.9877843343815453</c:v>
                </c:pt>
                <c:pt idx="19">
                  <c:v>-0.9900122839196148</c:v>
                </c:pt>
                <c:pt idx="20">
                  <c:v>-0.9920487776818987</c:v>
                </c:pt>
                <c:pt idx="21">
                  <c:v>-0.9938931953326691</c:v>
                </c:pt>
                <c:pt idx="22">
                  <c:v>-0.9955449750444427</c:v>
                </c:pt>
                <c:pt idx="23">
                  <c:v>-0.9970036136691178</c:v>
                </c:pt>
                <c:pt idx="24">
                  <c:v>-0.9982686668912393</c:v>
                </c:pt>
                <c:pt idx="25">
                  <c:v>-0.9993397493633407</c:v>
                </c:pt>
                <c:pt idx="26">
                  <c:v>-1.0002165348233256</c:v>
                </c:pt>
                <c:pt idx="27">
                  <c:v>-1.0008987561938487</c:v>
                </c:pt>
                <c:pt idx="28">
                  <c:v>-1.0013862056636722</c:v>
                </c:pt>
                <c:pt idx="29">
                  <c:v>-1.0016787347509655</c:v>
                </c:pt>
                <c:pt idx="30">
                  <c:v>-1.0017762543485345</c:v>
                </c:pt>
                <c:pt idx="31">
                  <c:v>-1.0016787347509655</c:v>
                </c:pt>
                <c:pt idx="32">
                  <c:v>-1.0013862056636722</c:v>
                </c:pt>
                <c:pt idx="33">
                  <c:v>-1.0008987561938487</c:v>
                </c:pt>
                <c:pt idx="34">
                  <c:v>-1.0002165348233256</c:v>
                </c:pt>
                <c:pt idx="35">
                  <c:v>-0.9993397493633407</c:v>
                </c:pt>
                <c:pt idx="36">
                  <c:v>-0.9982686668912393</c:v>
                </c:pt>
                <c:pt idx="37">
                  <c:v>-0.9970036136691178</c:v>
                </c:pt>
                <c:pt idx="38">
                  <c:v>-0.9955449750444427</c:v>
                </c:pt>
                <c:pt idx="39">
                  <c:v>-0.9938931953326693</c:v>
                </c:pt>
                <c:pt idx="40">
                  <c:v>-0.9920487776818987</c:v>
                </c:pt>
                <c:pt idx="41">
                  <c:v>-0.9900122839196148</c:v>
                </c:pt>
                <c:pt idx="42">
                  <c:v>-0.9877843343815453</c:v>
                </c:pt>
                <c:pt idx="43">
                  <c:v>-0.9853656077227027</c:v>
                </c:pt>
                <c:pt idx="44">
                  <c:v>-0.9827568407106573</c:v>
                </c:pt>
                <c:pt idx="45">
                  <c:v>-0.9799588280011131</c:v>
                </c:pt>
                <c:pt idx="46">
                  <c:v>-0.9769724218958462</c:v>
                </c:pt>
                <c:pt idx="47">
                  <c:v>-0.9737985320830864</c:v>
                </c:pt>
                <c:pt idx="48">
                  <c:v>-0.9704381253604168</c:v>
                </c:pt>
                <c:pt idx="49">
                  <c:v>-0.9668922253402781</c:v>
                </c:pt>
                <c:pt idx="50">
                  <c:v>-0.963161912138166</c:v>
                </c:pt>
                <c:pt idx="51">
                  <c:v>-0.9592483220436188</c:v>
                </c:pt>
                <c:pt idx="52">
                  <c:v>-0.9551526471740908</c:v>
                </c:pt>
                <c:pt idx="53">
                  <c:v>-0.9508761351118229</c:v>
                </c:pt>
                <c:pt idx="54">
                  <c:v>-0.9464200885238165</c:v>
                </c:pt>
                <c:pt idx="55">
                  <c:v>-0.9417858647650297</c:v>
                </c:pt>
                <c:pt idx="56">
                  <c:v>-0.9369748754649116</c:v>
                </c:pt>
                <c:pt idx="57">
                  <c:v>-0.9319885860974086</c:v>
                </c:pt>
                <c:pt idx="58">
                  <c:v>-0.9268285155345648</c:v>
                </c:pt>
                <c:pt idx="59">
                  <c:v>-0.9214962355838605</c:v>
                </c:pt>
                <c:pt idx="60">
                  <c:v>-0.9159933705094239</c:v>
                </c:pt>
                <c:pt idx="61">
                  <c:v>-0.910321596537264</c:v>
                </c:pt>
                <c:pt idx="62">
                  <c:v>-0.9044826413446763</c:v>
                </c:pt>
                <c:pt idx="63">
                  <c:v>-0.8984782835339755</c:v>
                </c:pt>
                <c:pt idx="64">
                  <c:v>-0.8923103520907167</c:v>
                </c:pt>
                <c:pt idx="65">
                  <c:v>-0.8859807258265675</c:v>
                </c:pt>
                <c:pt idx="66">
                  <c:v>-0.8794913328070044</c:v>
                </c:pt>
                <c:pt idx="67">
                  <c:v>-0.8728441497640052</c:v>
                </c:pt>
                <c:pt idx="68">
                  <c:v>-0.8660412014939176</c:v>
                </c:pt>
                <c:pt idx="69">
                  <c:v>-0.8590845602406864</c:v>
                </c:pt>
                <c:pt idx="70">
                  <c:v>-0.8519763450646276</c:v>
                </c:pt>
                <c:pt idx="71">
                  <c:v>-0.844718721196943</c:v>
                </c:pt>
                <c:pt idx="72">
                  <c:v>-0.8373138993801684</c:v>
                </c:pt>
                <c:pt idx="73">
                  <c:v>-0.8297641351947616</c:v>
                </c:pt>
                <c:pt idx="74">
                  <c:v>-0.8220717283720298</c:v>
                </c:pt>
                <c:pt idx="75">
                  <c:v>-0.8142390220936091</c:v>
                </c:pt>
                <c:pt idx="76">
                  <c:v>-0.8062684022777088</c:v>
                </c:pt>
                <c:pt idx="77">
                  <c:v>-0.7981622968523381</c:v>
                </c:pt>
                <c:pt idx="78">
                  <c:v>-0.7899231750157356</c:v>
                </c:pt>
                <c:pt idx="79">
                  <c:v>-0.7815535464842264</c:v>
                </c:pt>
                <c:pt idx="80">
                  <c:v>-0.7730559607277399</c:v>
                </c:pt>
                <c:pt idx="81">
                  <c:v>-0.7644330061932151</c:v>
                </c:pt>
                <c:pt idx="82">
                  <c:v>-0.7556873095161356</c:v>
                </c:pt>
                <c:pt idx="83">
                  <c:v>-0.7468215347204312</c:v>
                </c:pt>
                <c:pt idx="84">
                  <c:v>-0.7378383824069894</c:v>
                </c:pt>
                <c:pt idx="85">
                  <c:v>-0.7287405889310259</c:v>
                </c:pt>
                <c:pt idx="86">
                  <c:v>-0.7195309255685667</c:v>
                </c:pt>
                <c:pt idx="87">
                  <c:v>-0.7102121976722875</c:v>
                </c:pt>
                <c:pt idx="88">
                  <c:v>-0.7007872438169781</c:v>
                </c:pt>
                <c:pt idx="89">
                  <c:v>-0.6912589349348846</c:v>
                </c:pt>
                <c:pt idx="90">
                  <c:v>-0.6816301734411945</c:v>
                </c:pt>
                <c:pt idx="91">
                  <c:v>-0.6719038923499357</c:v>
                </c:pt>
                <c:pt idx="92">
                  <c:v>-0.6620830543805489</c:v>
                </c:pt>
                <c:pt idx="93">
                  <c:v>-0.652170651055416</c:v>
                </c:pt>
                <c:pt idx="94">
                  <c:v>-0.6421697017886137</c:v>
                </c:pt>
                <c:pt idx="95">
                  <c:v>-0.6320832529661692</c:v>
                </c:pt>
                <c:pt idx="96">
                  <c:v>-0.6219143770181046</c:v>
                </c:pt>
                <c:pt idx="97">
                  <c:v>-0.6116661714825413</c:v>
                </c:pt>
                <c:pt idx="98">
                  <c:v>-0.6013417580621621</c:v>
                </c:pt>
                <c:pt idx="99">
                  <c:v>-0.5909442816733094</c:v>
                </c:pt>
                <c:pt idx="100">
                  <c:v>-0.5804769094880137</c:v>
                </c:pt>
                <c:pt idx="101">
                  <c:v>-0.5699428299692432</c:v>
                </c:pt>
                <c:pt idx="102">
                  <c:v>-0.5593452518996647</c:v>
                </c:pt>
                <c:pt idx="103">
                  <c:v>-0.5486874034042187</c:v>
                </c:pt>
                <c:pt idx="104">
                  <c:v>-0.5379725309668031</c:v>
                </c:pt>
                <c:pt idx="105">
                  <c:v>-0.5272038984413588</c:v>
                </c:pt>
                <c:pt idx="106">
                  <c:v>-0.5163847860576714</c:v>
                </c:pt>
                <c:pt idx="107">
                  <c:v>-0.5055184894221798</c:v>
                </c:pt>
                <c:pt idx="108">
                  <c:v>-0.4946083185141029</c:v>
                </c:pt>
                <c:pt idx="109">
                  <c:v>-0.48365759667718977</c:v>
                </c:pt>
                <c:pt idx="110">
                  <c:v>-0.4726696596073932</c:v>
                </c:pt>
                <c:pt idx="111">
                  <c:v>-0.46164785433678723</c:v>
                </c:pt>
                <c:pt idx="112">
                  <c:v>-0.450595538214028</c:v>
                </c:pt>
                <c:pt idx="113">
                  <c:v>-0.439516077881672</c:v>
                </c:pt>
                <c:pt idx="114">
                  <c:v>-0.4284128482506669</c:v>
                </c:pt>
                <c:pt idx="115">
                  <c:v>-0.41728923147231695</c:v>
                </c:pt>
                <c:pt idx="116">
                  <c:v>-0.4061486159080493</c:v>
                </c:pt>
                <c:pt idx="117">
                  <c:v>-0.39499439509728806</c:v>
                </c:pt>
                <c:pt idx="118">
                  <c:v>-0.38382996672374325</c:v>
                </c:pt>
                <c:pt idx="119">
                  <c:v>-0.37265873158045143</c:v>
                </c:pt>
                <c:pt idx="120">
                  <c:v>-0.3614840925338549</c:v>
                </c:pt>
                <c:pt idx="121">
                  <c:v>-0.3503094534872578</c:v>
                </c:pt>
                <c:pt idx="122">
                  <c:v>-0.3391382183439665</c:v>
                </c:pt>
                <c:pt idx="123">
                  <c:v>-0.3279737899704217</c:v>
                </c:pt>
                <c:pt idx="124">
                  <c:v>-0.3168195691596599</c:v>
                </c:pt>
                <c:pt idx="125">
                  <c:v>-0.3056789535953928</c:v>
                </c:pt>
                <c:pt idx="126">
                  <c:v>-0.2945553368170423</c:v>
                </c:pt>
                <c:pt idx="127">
                  <c:v>-0.2834521071860372</c:v>
                </c:pt>
                <c:pt idx="128">
                  <c:v>-0.2723726468536818</c:v>
                </c:pt>
                <c:pt idx="129">
                  <c:v>-0.26132033073092253</c:v>
                </c:pt>
                <c:pt idx="130">
                  <c:v>-0.2502985254603166</c:v>
                </c:pt>
                <c:pt idx="131">
                  <c:v>-0.23931058839051947</c:v>
                </c:pt>
                <c:pt idx="132">
                  <c:v>-0.2283598665536063</c:v>
                </c:pt>
                <c:pt idx="133">
                  <c:v>-0.21744969564553002</c:v>
                </c:pt>
                <c:pt idx="134">
                  <c:v>-0.20658339901003792</c:v>
                </c:pt>
                <c:pt idx="135">
                  <c:v>-0.19576428662635095</c:v>
                </c:pt>
                <c:pt idx="136">
                  <c:v>-0.18499565410090615</c:v>
                </c:pt>
                <c:pt idx="137">
                  <c:v>-0.17428078166349048</c:v>
                </c:pt>
                <c:pt idx="138">
                  <c:v>-0.16362293316804508</c:v>
                </c:pt>
                <c:pt idx="139">
                  <c:v>-0.15302535509846607</c:v>
                </c:pt>
                <c:pt idx="140">
                  <c:v>-0.1424912755796961</c:v>
                </c:pt>
                <c:pt idx="141">
                  <c:v>-0.13202390339440032</c:v>
                </c:pt>
                <c:pt idx="142">
                  <c:v>-0.12162642700554774</c:v>
                </c:pt>
                <c:pt idx="143">
                  <c:v>-0.11130201358516845</c:v>
                </c:pt>
                <c:pt idx="144">
                  <c:v>-0.10105380804960468</c:v>
                </c:pt>
                <c:pt idx="145">
                  <c:v>-0.09088493210154003</c:v>
                </c:pt>
                <c:pt idx="146">
                  <c:v>-0.08079848327909611</c:v>
                </c:pt>
                <c:pt idx="147">
                  <c:v>-0.07079753401229372</c:v>
                </c:pt>
                <c:pt idx="148">
                  <c:v>-0.06088513068716084</c:v>
                </c:pt>
                <c:pt idx="149">
                  <c:v>-0.051064292717773574</c:v>
                </c:pt>
                <c:pt idx="150">
                  <c:v>-0.0413380116265149</c:v>
                </c:pt>
                <c:pt idx="151">
                  <c:v>-0.03170925013282522</c:v>
                </c:pt>
                <c:pt idx="152">
                  <c:v>-0.022180941250731168</c:v>
                </c:pt>
                <c:pt idx="153">
                  <c:v>-0.01275598739542233</c:v>
                </c:pt>
                <c:pt idx="154">
                  <c:v>-0.003437259499142642</c:v>
                </c:pt>
                <c:pt idx="155">
                  <c:v>0.005772403863316622</c:v>
                </c:pt>
                <c:pt idx="156">
                  <c:v>0.014870197339279745</c:v>
                </c:pt>
                <c:pt idx="157">
                  <c:v>0.02385334965272201</c:v>
                </c:pt>
                <c:pt idx="158">
                  <c:v>0.03271912444842573</c:v>
                </c:pt>
                <c:pt idx="159">
                  <c:v>0.04146482112550531</c:v>
                </c:pt>
                <c:pt idx="160">
                  <c:v>0.05008777566003003</c:v>
                </c:pt>
                <c:pt idx="161">
                  <c:v>0.05858536141651666</c:v>
                </c:pt>
                <c:pt idx="162">
                  <c:v>0.06695498994802629</c:v>
                </c:pt>
                <c:pt idx="163">
                  <c:v>0.07519411178462881</c:v>
                </c:pt>
                <c:pt idx="164">
                  <c:v>0.08330021720999925</c:v>
                </c:pt>
                <c:pt idx="165">
                  <c:v>0.09127083702589933</c:v>
                </c:pt>
                <c:pt idx="166">
                  <c:v>0.09910354330432009</c:v>
                </c:pt>
                <c:pt idx="167">
                  <c:v>0.10679595012705229</c:v>
                </c:pt>
                <c:pt idx="168">
                  <c:v>0.11434571431245888</c:v>
                </c:pt>
                <c:pt idx="169">
                  <c:v>0.12175053612923337</c:v>
                </c:pt>
                <c:pt idx="170">
                  <c:v>0.1290081599969184</c:v>
                </c:pt>
                <c:pt idx="171">
                  <c:v>0.1361163751729767</c:v>
                </c:pt>
                <c:pt idx="172">
                  <c:v>0.14307301642620823</c:v>
                </c:pt>
                <c:pt idx="173">
                  <c:v>0.14987596469629577</c:v>
                </c:pt>
                <c:pt idx="174">
                  <c:v>0.15652314773929482</c:v>
                </c:pt>
                <c:pt idx="175">
                  <c:v>0.16301254075885824</c:v>
                </c:pt>
                <c:pt idx="176">
                  <c:v>0.16934216702300714</c:v>
                </c:pt>
                <c:pt idx="177">
                  <c:v>0.17551009846626603</c:v>
                </c:pt>
                <c:pt idx="178">
                  <c:v>0.18151445627696655</c:v>
                </c:pt>
                <c:pt idx="179">
                  <c:v>0.18735341146955425</c:v>
                </c:pt>
                <c:pt idx="180">
                  <c:v>0.1930251854417145</c:v>
                </c:pt>
                <c:pt idx="181">
                  <c:v>0.19852805051615113</c:v>
                </c:pt>
                <c:pt idx="182">
                  <c:v>0.2038603304668552</c:v>
                </c:pt>
                <c:pt idx="183">
                  <c:v>0.20902040102969893</c:v>
                </c:pt>
                <c:pt idx="184">
                  <c:v>0.21400669039720205</c:v>
                </c:pt>
                <c:pt idx="185">
                  <c:v>0.2188176796973203</c:v>
                </c:pt>
                <c:pt idx="186">
                  <c:v>0.22345190345610705</c:v>
                </c:pt>
                <c:pt idx="187">
                  <c:v>0.22790795004411318</c:v>
                </c:pt>
                <c:pt idx="188">
                  <c:v>0.23218446210638127</c:v>
                </c:pt>
                <c:pt idx="189">
                  <c:v>0.23628013697590916</c:v>
                </c:pt>
                <c:pt idx="190">
                  <c:v>0.24019372707045655</c:v>
                </c:pt>
                <c:pt idx="191">
                  <c:v>0.24392404027256848</c:v>
                </c:pt>
                <c:pt idx="192">
                  <c:v>0.24746994029270725</c:v>
                </c:pt>
                <c:pt idx="193">
                  <c:v>0.25083034701537704</c:v>
                </c:pt>
                <c:pt idx="194">
                  <c:v>0.2540042368281366</c:v>
                </c:pt>
                <c:pt idx="195">
                  <c:v>0.2569906429334036</c:v>
                </c:pt>
                <c:pt idx="196">
                  <c:v>0.2597886556429478</c:v>
                </c:pt>
                <c:pt idx="197">
                  <c:v>0.26239742265499294</c:v>
                </c:pt>
                <c:pt idx="198">
                  <c:v>0.26481614931383596</c:v>
                </c:pt>
                <c:pt idx="199">
                  <c:v>0.2670440988519052</c:v>
                </c:pt>
                <c:pt idx="200">
                  <c:v>0.2690805926141891</c:v>
                </c:pt>
                <c:pt idx="201">
                  <c:v>0.2709250102649598</c:v>
                </c:pt>
                <c:pt idx="202">
                  <c:v>0.2725767899767331</c:v>
                </c:pt>
                <c:pt idx="203">
                  <c:v>0.27403542860140834</c:v>
                </c:pt>
                <c:pt idx="204">
                  <c:v>0.2753004818235297</c:v>
                </c:pt>
                <c:pt idx="205">
                  <c:v>0.2763715642956312</c:v>
                </c:pt>
                <c:pt idx="206">
                  <c:v>0.277248349755616</c:v>
                </c:pt>
                <c:pt idx="207">
                  <c:v>0.2779305711261391</c:v>
                </c:pt>
                <c:pt idx="208">
                  <c:v>0.2784180205959627</c:v>
                </c:pt>
                <c:pt idx="209">
                  <c:v>0.27871054968325587</c:v>
                </c:pt>
                <c:pt idx="210">
                  <c:v>0.27880806928082497</c:v>
                </c:pt>
                <c:pt idx="211">
                  <c:v>0.27871054968325587</c:v>
                </c:pt>
                <c:pt idx="212">
                  <c:v>0.2784180205959627</c:v>
                </c:pt>
                <c:pt idx="213">
                  <c:v>0.2779305711261391</c:v>
                </c:pt>
                <c:pt idx="214">
                  <c:v>0.277248349755616</c:v>
                </c:pt>
                <c:pt idx="215">
                  <c:v>0.2763715642956312</c:v>
                </c:pt>
                <c:pt idx="216">
                  <c:v>0.2753004818235297</c:v>
                </c:pt>
                <c:pt idx="217">
                  <c:v>0.2740354286014082</c:v>
                </c:pt>
                <c:pt idx="218">
                  <c:v>0.27257678997673324</c:v>
                </c:pt>
                <c:pt idx="219">
                  <c:v>0.2709250102649596</c:v>
                </c:pt>
                <c:pt idx="220">
                  <c:v>0.2690805926141892</c:v>
                </c:pt>
                <c:pt idx="221">
                  <c:v>0.2670440988519051</c:v>
                </c:pt>
                <c:pt idx="222">
                  <c:v>0.26481614931383585</c:v>
                </c:pt>
                <c:pt idx="223">
                  <c:v>0.26239742265499305</c:v>
                </c:pt>
                <c:pt idx="224">
                  <c:v>0.2597886556429477</c:v>
                </c:pt>
                <c:pt idx="225">
                  <c:v>0.2569906429334036</c:v>
                </c:pt>
                <c:pt idx="226">
                  <c:v>0.2540042368281367</c:v>
                </c:pt>
                <c:pt idx="227">
                  <c:v>0.25083034701537693</c:v>
                </c:pt>
                <c:pt idx="228">
                  <c:v>0.24746994029270736</c:v>
                </c:pt>
                <c:pt idx="229">
                  <c:v>0.24392404027256837</c:v>
                </c:pt>
                <c:pt idx="230">
                  <c:v>0.24019372707045666</c:v>
                </c:pt>
                <c:pt idx="231">
                  <c:v>0.23628013697590927</c:v>
                </c:pt>
                <c:pt idx="232">
                  <c:v>0.23218446210638094</c:v>
                </c:pt>
                <c:pt idx="233">
                  <c:v>0.2279079500441133</c:v>
                </c:pt>
                <c:pt idx="234">
                  <c:v>0.22345190345610705</c:v>
                </c:pt>
                <c:pt idx="235">
                  <c:v>0.2188176796973204</c:v>
                </c:pt>
                <c:pt idx="236">
                  <c:v>0.21400669039720216</c:v>
                </c:pt>
                <c:pt idx="237">
                  <c:v>0.20902040102969882</c:v>
                </c:pt>
                <c:pt idx="238">
                  <c:v>0.20386033046685542</c:v>
                </c:pt>
                <c:pt idx="239">
                  <c:v>0.1985280505161509</c:v>
                </c:pt>
                <c:pt idx="240">
                  <c:v>0.1930251854417146</c:v>
                </c:pt>
                <c:pt idx="241">
                  <c:v>0.18735341146955448</c:v>
                </c:pt>
                <c:pt idx="242">
                  <c:v>0.18151445627696644</c:v>
                </c:pt>
                <c:pt idx="243">
                  <c:v>0.17551009846626625</c:v>
                </c:pt>
                <c:pt idx="244">
                  <c:v>0.16934216702300725</c:v>
                </c:pt>
                <c:pt idx="245">
                  <c:v>0.1630125407588578</c:v>
                </c:pt>
                <c:pt idx="246">
                  <c:v>0.15652314773929504</c:v>
                </c:pt>
                <c:pt idx="247">
                  <c:v>0.14987596469629555</c:v>
                </c:pt>
                <c:pt idx="248">
                  <c:v>0.14307301642620845</c:v>
                </c:pt>
                <c:pt idx="249">
                  <c:v>0.13611637517297692</c:v>
                </c:pt>
                <c:pt idx="250">
                  <c:v>0.12900815999691784</c:v>
                </c:pt>
                <c:pt idx="251">
                  <c:v>0.12175053612923353</c:v>
                </c:pt>
                <c:pt idx="252">
                  <c:v>0.11434571431245871</c:v>
                </c:pt>
                <c:pt idx="253">
                  <c:v>0.10679595012705245</c:v>
                </c:pt>
                <c:pt idx="254">
                  <c:v>0.09910354330432031</c:v>
                </c:pt>
                <c:pt idx="255">
                  <c:v>0.09127083702589922</c:v>
                </c:pt>
                <c:pt idx="256">
                  <c:v>0.08330021720999947</c:v>
                </c:pt>
                <c:pt idx="257">
                  <c:v>0.07519411178462865</c:v>
                </c:pt>
                <c:pt idx="258">
                  <c:v>0.06695498994802651</c:v>
                </c:pt>
                <c:pt idx="259">
                  <c:v>0.058585361416516823</c:v>
                </c:pt>
                <c:pt idx="260">
                  <c:v>0.05008777566002981</c:v>
                </c:pt>
                <c:pt idx="261">
                  <c:v>0.04146482112550559</c:v>
                </c:pt>
                <c:pt idx="262">
                  <c:v>0.03271912444842606</c:v>
                </c:pt>
                <c:pt idx="263">
                  <c:v>0.023853349652721345</c:v>
                </c:pt>
                <c:pt idx="264">
                  <c:v>0.014870197339279911</c:v>
                </c:pt>
                <c:pt idx="265">
                  <c:v>0.0057724038633164</c:v>
                </c:pt>
                <c:pt idx="266">
                  <c:v>-0.0034372594991423644</c:v>
                </c:pt>
                <c:pt idx="267">
                  <c:v>-0.012755987395422053</c:v>
                </c:pt>
                <c:pt idx="268">
                  <c:v>-0.02218094125073189</c:v>
                </c:pt>
                <c:pt idx="269">
                  <c:v>-0.03170925013282494</c:v>
                </c:pt>
                <c:pt idx="270">
                  <c:v>-0.04133801162651507</c:v>
                </c:pt>
                <c:pt idx="271">
                  <c:v>-0.05106429271777324</c:v>
                </c:pt>
                <c:pt idx="272">
                  <c:v>-0.06088513068716056</c:v>
                </c:pt>
                <c:pt idx="273">
                  <c:v>-0.07079753401229388</c:v>
                </c:pt>
                <c:pt idx="274">
                  <c:v>-0.08079848327909583</c:v>
                </c:pt>
                <c:pt idx="275">
                  <c:v>-0.09088493210154025</c:v>
                </c:pt>
                <c:pt idx="276">
                  <c:v>-0.10105380804960434</c:v>
                </c:pt>
                <c:pt idx="277">
                  <c:v>-0.11130201358516817</c:v>
                </c:pt>
                <c:pt idx="278">
                  <c:v>-0.12162642700554799</c:v>
                </c:pt>
                <c:pt idx="279">
                  <c:v>-0.13202390339440004</c:v>
                </c:pt>
                <c:pt idx="280">
                  <c:v>-0.1424912755796958</c:v>
                </c:pt>
                <c:pt idx="281">
                  <c:v>-0.15302535509846685</c:v>
                </c:pt>
                <c:pt idx="282">
                  <c:v>-0.16362293316804477</c:v>
                </c:pt>
                <c:pt idx="283">
                  <c:v>-0.17428078166349067</c:v>
                </c:pt>
                <c:pt idx="284">
                  <c:v>-0.18499565410090582</c:v>
                </c:pt>
                <c:pt idx="285">
                  <c:v>-0.19576428662635065</c:v>
                </c:pt>
                <c:pt idx="286">
                  <c:v>-0.2065833990100387</c:v>
                </c:pt>
                <c:pt idx="287">
                  <c:v>-0.2174496956455297</c:v>
                </c:pt>
                <c:pt idx="288">
                  <c:v>-0.22835986655360654</c:v>
                </c:pt>
                <c:pt idx="289">
                  <c:v>-0.23931058839051916</c:v>
                </c:pt>
                <c:pt idx="290">
                  <c:v>-0.2502985254603163</c:v>
                </c:pt>
                <c:pt idx="291">
                  <c:v>-0.26132033073092276</c:v>
                </c:pt>
                <c:pt idx="292">
                  <c:v>-0.2723726468536815</c:v>
                </c:pt>
                <c:pt idx="293">
                  <c:v>-0.2834521071860374</c:v>
                </c:pt>
                <c:pt idx="294">
                  <c:v>-0.29455533681704205</c:v>
                </c:pt>
                <c:pt idx="295">
                  <c:v>-0.3056789535953925</c:v>
                </c:pt>
                <c:pt idx="296">
                  <c:v>-0.31681956915966014</c:v>
                </c:pt>
                <c:pt idx="297">
                  <c:v>-0.32797378997042137</c:v>
                </c:pt>
                <c:pt idx="298">
                  <c:v>-0.3391382183439662</c:v>
                </c:pt>
                <c:pt idx="299">
                  <c:v>-0.35030945348725856</c:v>
                </c:pt>
                <c:pt idx="300">
                  <c:v>-0.36148409253385455</c:v>
                </c:pt>
                <c:pt idx="301">
                  <c:v>-0.3726587315804517</c:v>
                </c:pt>
                <c:pt idx="302">
                  <c:v>-0.383829966723743</c:v>
                </c:pt>
                <c:pt idx="303">
                  <c:v>-0.39499439509728773</c:v>
                </c:pt>
                <c:pt idx="304">
                  <c:v>-0.4061486159080501</c:v>
                </c:pt>
                <c:pt idx="305">
                  <c:v>-0.41728923147231667</c:v>
                </c:pt>
                <c:pt idx="306">
                  <c:v>-0.42841284825066717</c:v>
                </c:pt>
                <c:pt idx="307">
                  <c:v>-0.4395160778816717</c:v>
                </c:pt>
                <c:pt idx="308">
                  <c:v>-0.45059553821402765</c:v>
                </c:pt>
                <c:pt idx="309">
                  <c:v>-0.4616478543367875</c:v>
                </c:pt>
                <c:pt idx="310">
                  <c:v>-0.4726696596073929</c:v>
                </c:pt>
                <c:pt idx="311">
                  <c:v>-0.48365759667719</c:v>
                </c:pt>
                <c:pt idx="312">
                  <c:v>-0.49460831851410264</c:v>
                </c:pt>
                <c:pt idx="313">
                  <c:v>-0.5055184894221795</c:v>
                </c:pt>
                <c:pt idx="314">
                  <c:v>-0.5163847860576716</c:v>
                </c:pt>
                <c:pt idx="315">
                  <c:v>-0.5272038984413585</c:v>
                </c:pt>
                <c:pt idx="316">
                  <c:v>-0.5379725309668033</c:v>
                </c:pt>
                <c:pt idx="317">
                  <c:v>-0.5486874034042195</c:v>
                </c:pt>
                <c:pt idx="318">
                  <c:v>-0.5593452518996644</c:v>
                </c:pt>
                <c:pt idx="319">
                  <c:v>-0.5699428299692434</c:v>
                </c:pt>
                <c:pt idx="320">
                  <c:v>-0.5804769094880133</c:v>
                </c:pt>
                <c:pt idx="321">
                  <c:v>-0.5909442816733091</c:v>
                </c:pt>
                <c:pt idx="322">
                  <c:v>-0.6013417580621623</c:v>
                </c:pt>
                <c:pt idx="323">
                  <c:v>-0.6116661714825411</c:v>
                </c:pt>
                <c:pt idx="324">
                  <c:v>-0.6219143770181048</c:v>
                </c:pt>
                <c:pt idx="325">
                  <c:v>-0.6320832529661689</c:v>
                </c:pt>
                <c:pt idx="326">
                  <c:v>-0.6421697017886134</c:v>
                </c:pt>
                <c:pt idx="327">
                  <c:v>-0.6521706510554164</c:v>
                </c:pt>
                <c:pt idx="328">
                  <c:v>-0.6620830543805487</c:v>
                </c:pt>
                <c:pt idx="329">
                  <c:v>-0.6719038923499359</c:v>
                </c:pt>
                <c:pt idx="330">
                  <c:v>-0.681630173441194</c:v>
                </c:pt>
                <c:pt idx="331">
                  <c:v>-0.6912589349348842</c:v>
                </c:pt>
                <c:pt idx="332">
                  <c:v>-0.7007872438169783</c:v>
                </c:pt>
                <c:pt idx="333">
                  <c:v>-0.7102121976722872</c:v>
                </c:pt>
                <c:pt idx="334">
                  <c:v>-0.7195309255685669</c:v>
                </c:pt>
                <c:pt idx="335">
                  <c:v>-0.7287405889310266</c:v>
                </c:pt>
                <c:pt idx="336">
                  <c:v>-0.7378383824069892</c:v>
                </c:pt>
                <c:pt idx="337">
                  <c:v>-0.7468215347204314</c:v>
                </c:pt>
                <c:pt idx="338">
                  <c:v>-0.7556873095161353</c:v>
                </c:pt>
                <c:pt idx="339">
                  <c:v>-0.7644330061932149</c:v>
                </c:pt>
                <c:pt idx="340">
                  <c:v>-0.7730559607277399</c:v>
                </c:pt>
                <c:pt idx="341">
                  <c:v>-0.781553546484226</c:v>
                </c:pt>
                <c:pt idx="342">
                  <c:v>-0.7899231750157356</c:v>
                </c:pt>
                <c:pt idx="343">
                  <c:v>-0.7981622968523379</c:v>
                </c:pt>
                <c:pt idx="344">
                  <c:v>-0.8062684022777087</c:v>
                </c:pt>
                <c:pt idx="345">
                  <c:v>-0.8142390220936093</c:v>
                </c:pt>
                <c:pt idx="346">
                  <c:v>-0.8220717283720296</c:v>
                </c:pt>
                <c:pt idx="347">
                  <c:v>-0.8297641351947618</c:v>
                </c:pt>
                <c:pt idx="348">
                  <c:v>-0.8373138993801681</c:v>
                </c:pt>
                <c:pt idx="349">
                  <c:v>-0.8447187211969428</c:v>
                </c:pt>
                <c:pt idx="350">
                  <c:v>-0.8519763450646278</c:v>
                </c:pt>
                <c:pt idx="351">
                  <c:v>-0.8590845602406862</c:v>
                </c:pt>
                <c:pt idx="352">
                  <c:v>-0.8660412014939178</c:v>
                </c:pt>
                <c:pt idx="353">
                  <c:v>-0.8728441497640056</c:v>
                </c:pt>
                <c:pt idx="354">
                  <c:v>-0.8794913328070044</c:v>
                </c:pt>
                <c:pt idx="355">
                  <c:v>-0.8859807258265677</c:v>
                </c:pt>
                <c:pt idx="356">
                  <c:v>-0.8923103520907165</c:v>
                </c:pt>
                <c:pt idx="357">
                  <c:v>-0.8984782835339755</c:v>
                </c:pt>
                <c:pt idx="358">
                  <c:v>-0.9044826413446765</c:v>
                </c:pt>
                <c:pt idx="359">
                  <c:v>-0.9103215965372637</c:v>
                </c:pt>
              </c:numCache>
            </c:numRef>
          </c:xVal>
          <c:yVal>
            <c:numRef>
              <c:f>Data!$S$4:$S$363</c:f>
              <c:numCache>
                <c:ptCount val="360"/>
                <c:pt idx="0">
                  <c:v>3.8201460809073398</c:v>
                </c:pt>
                <c:pt idx="1">
                  <c:v>3.8104197998160814</c:v>
                </c:pt>
                <c:pt idx="2">
                  <c:v>3.800598961846694</c:v>
                </c:pt>
                <c:pt idx="3">
                  <c:v>3.7906865585215614</c:v>
                </c:pt>
                <c:pt idx="4">
                  <c:v>3.7806856092547587</c:v>
                </c:pt>
                <c:pt idx="5">
                  <c:v>3.770599160432315</c:v>
                </c:pt>
                <c:pt idx="6">
                  <c:v>3.76043028448425</c:v>
                </c:pt>
                <c:pt idx="7">
                  <c:v>3.7501820789486864</c:v>
                </c:pt>
                <c:pt idx="8">
                  <c:v>3.739857665528307</c:v>
                </c:pt>
                <c:pt idx="9">
                  <c:v>3.7294601891394543</c:v>
                </c:pt>
                <c:pt idx="10">
                  <c:v>3.718992816954159</c:v>
                </c:pt>
                <c:pt idx="11">
                  <c:v>3.7084587374353886</c:v>
                </c:pt>
                <c:pt idx="12">
                  <c:v>3.69786115936581</c:v>
                </c:pt>
                <c:pt idx="13">
                  <c:v>3.6872033108703643</c:v>
                </c:pt>
                <c:pt idx="14">
                  <c:v>3.6764884384329486</c:v>
                </c:pt>
                <c:pt idx="15">
                  <c:v>3.665719805907504</c:v>
                </c:pt>
                <c:pt idx="16">
                  <c:v>3.6549006935238166</c:v>
                </c:pt>
                <c:pt idx="17">
                  <c:v>3.644034396888325</c:v>
                </c:pt>
                <c:pt idx="18">
                  <c:v>3.6331242259802483</c:v>
                </c:pt>
                <c:pt idx="19">
                  <c:v>3.6221735041433347</c:v>
                </c:pt>
                <c:pt idx="20">
                  <c:v>3.611185567073538</c:v>
                </c:pt>
                <c:pt idx="21">
                  <c:v>3.6001637618029325</c:v>
                </c:pt>
                <c:pt idx="22">
                  <c:v>3.5891114456801727</c:v>
                </c:pt>
                <c:pt idx="23">
                  <c:v>3.5780319853478173</c:v>
                </c:pt>
                <c:pt idx="24">
                  <c:v>3.566928755716812</c:v>
                </c:pt>
                <c:pt idx="25">
                  <c:v>3.555805138938462</c:v>
                </c:pt>
                <c:pt idx="26">
                  <c:v>3.5446645233741947</c:v>
                </c:pt>
                <c:pt idx="27">
                  <c:v>3.533510302563433</c:v>
                </c:pt>
                <c:pt idx="28">
                  <c:v>3.5223458741898885</c:v>
                </c:pt>
                <c:pt idx="29">
                  <c:v>3.5111746390465965</c:v>
                </c:pt>
                <c:pt idx="30">
                  <c:v>3.5</c:v>
                </c:pt>
                <c:pt idx="31">
                  <c:v>3.488825360953403</c:v>
                </c:pt>
                <c:pt idx="32">
                  <c:v>3.4776541258101115</c:v>
                </c:pt>
                <c:pt idx="33">
                  <c:v>3.466489697436567</c:v>
                </c:pt>
                <c:pt idx="34">
                  <c:v>3.455335476625805</c:v>
                </c:pt>
                <c:pt idx="35">
                  <c:v>3.444194861061538</c:v>
                </c:pt>
                <c:pt idx="36">
                  <c:v>3.433071244283188</c:v>
                </c:pt>
                <c:pt idx="37">
                  <c:v>3.4219680146521823</c:v>
                </c:pt>
                <c:pt idx="38">
                  <c:v>3.410888554319827</c:v>
                </c:pt>
                <c:pt idx="39">
                  <c:v>3.399836238197068</c:v>
                </c:pt>
                <c:pt idx="40">
                  <c:v>3.3888144329264613</c:v>
                </c:pt>
                <c:pt idx="41">
                  <c:v>3.377826495856665</c:v>
                </c:pt>
                <c:pt idx="42">
                  <c:v>3.3668757740197517</c:v>
                </c:pt>
                <c:pt idx="43">
                  <c:v>3.355965603111675</c:v>
                </c:pt>
                <c:pt idx="44">
                  <c:v>3.345099306476184</c:v>
                </c:pt>
                <c:pt idx="45">
                  <c:v>3.334280194092496</c:v>
                </c:pt>
                <c:pt idx="46">
                  <c:v>3.3235115615670514</c:v>
                </c:pt>
                <c:pt idx="47">
                  <c:v>3.3127966891296357</c:v>
                </c:pt>
                <c:pt idx="48">
                  <c:v>3.30213884063419</c:v>
                </c:pt>
                <c:pt idx="49">
                  <c:v>3.2915412625646114</c:v>
                </c:pt>
                <c:pt idx="50">
                  <c:v>3.281007183045841</c:v>
                </c:pt>
                <c:pt idx="51">
                  <c:v>3.2705398108605457</c:v>
                </c:pt>
                <c:pt idx="52">
                  <c:v>3.260142334471693</c:v>
                </c:pt>
                <c:pt idx="53">
                  <c:v>3.2498179210513136</c:v>
                </c:pt>
                <c:pt idx="54">
                  <c:v>3.23956971551575</c:v>
                </c:pt>
                <c:pt idx="55">
                  <c:v>3.229400839567685</c:v>
                </c:pt>
                <c:pt idx="56">
                  <c:v>3.2193143907452413</c:v>
                </c:pt>
                <c:pt idx="57">
                  <c:v>3.209313441478439</c:v>
                </c:pt>
                <c:pt idx="58">
                  <c:v>3.199401038153306</c:v>
                </c:pt>
                <c:pt idx="59">
                  <c:v>3.1895802001839186</c:v>
                </c:pt>
                <c:pt idx="60">
                  <c:v>3.1798539190926602</c:v>
                </c:pt>
                <c:pt idx="61">
                  <c:v>3.1702251575989706</c:v>
                </c:pt>
                <c:pt idx="62">
                  <c:v>3.160696848716877</c:v>
                </c:pt>
                <c:pt idx="63">
                  <c:v>3.1512718948615674</c:v>
                </c:pt>
                <c:pt idx="64">
                  <c:v>3.141953166965288</c:v>
                </c:pt>
                <c:pt idx="65">
                  <c:v>3.1327435036028284</c:v>
                </c:pt>
                <c:pt idx="66">
                  <c:v>3.1236457101268655</c:v>
                </c:pt>
                <c:pt idx="67">
                  <c:v>3.1146625578134235</c:v>
                </c:pt>
                <c:pt idx="68">
                  <c:v>3.105796783017719</c:v>
                </c:pt>
                <c:pt idx="69">
                  <c:v>3.09705108634064</c:v>
                </c:pt>
                <c:pt idx="70">
                  <c:v>3.0884281318061153</c:v>
                </c:pt>
                <c:pt idx="71">
                  <c:v>3.0799305460496287</c:v>
                </c:pt>
                <c:pt idx="72">
                  <c:v>3.071560917518119</c:v>
                </c:pt>
                <c:pt idx="73">
                  <c:v>3.0633217956815164</c:v>
                </c:pt>
                <c:pt idx="74">
                  <c:v>3.055215690256146</c:v>
                </c:pt>
                <c:pt idx="75">
                  <c:v>3.047245070440246</c:v>
                </c:pt>
                <c:pt idx="76">
                  <c:v>3.0394123641618247</c:v>
                </c:pt>
                <c:pt idx="77">
                  <c:v>3.031719957339093</c:v>
                </c:pt>
                <c:pt idx="78">
                  <c:v>3.024170193153686</c:v>
                </c:pt>
                <c:pt idx="79">
                  <c:v>3.016765371336912</c:v>
                </c:pt>
                <c:pt idx="80">
                  <c:v>3.009507747469227</c:v>
                </c:pt>
                <c:pt idx="81">
                  <c:v>3.0023995322931687</c:v>
                </c:pt>
                <c:pt idx="82">
                  <c:v>2.995442891039937</c:v>
                </c:pt>
                <c:pt idx="83">
                  <c:v>2.9886399427698493</c:v>
                </c:pt>
                <c:pt idx="84">
                  <c:v>2.9819927597268503</c:v>
                </c:pt>
                <c:pt idx="85">
                  <c:v>2.975503366707287</c:v>
                </c:pt>
                <c:pt idx="86">
                  <c:v>2.969173740443138</c:v>
                </c:pt>
                <c:pt idx="87">
                  <c:v>2.9630058089998794</c:v>
                </c:pt>
                <c:pt idx="88">
                  <c:v>2.9570014511891785</c:v>
                </c:pt>
                <c:pt idx="89">
                  <c:v>2.951162495996591</c:v>
                </c:pt>
                <c:pt idx="90">
                  <c:v>2.945490722024431</c:v>
                </c:pt>
                <c:pt idx="91">
                  <c:v>2.939987856949994</c:v>
                </c:pt>
                <c:pt idx="92">
                  <c:v>2.93465557699929</c:v>
                </c:pt>
                <c:pt idx="93">
                  <c:v>2.9294955064364463</c:v>
                </c:pt>
                <c:pt idx="94">
                  <c:v>2.9245092170689433</c:v>
                </c:pt>
                <c:pt idx="95">
                  <c:v>2.919698227768825</c:v>
                </c:pt>
                <c:pt idx="96">
                  <c:v>2.915064004010038</c:v>
                </c:pt>
                <c:pt idx="97">
                  <c:v>2.910607957422032</c:v>
                </c:pt>
                <c:pt idx="98">
                  <c:v>2.906331445359764</c:v>
                </c:pt>
                <c:pt idx="99">
                  <c:v>2.902235770490236</c:v>
                </c:pt>
                <c:pt idx="100">
                  <c:v>2.898322180395689</c:v>
                </c:pt>
                <c:pt idx="101">
                  <c:v>2.8945918671935766</c:v>
                </c:pt>
                <c:pt idx="102">
                  <c:v>2.891045967173438</c:v>
                </c:pt>
                <c:pt idx="103">
                  <c:v>2.8876855604507683</c:v>
                </c:pt>
                <c:pt idx="104">
                  <c:v>2.8845116706380085</c:v>
                </c:pt>
                <c:pt idx="105">
                  <c:v>2.8815252645327414</c:v>
                </c:pt>
                <c:pt idx="106">
                  <c:v>2.8787272518231974</c:v>
                </c:pt>
                <c:pt idx="107">
                  <c:v>2.876118484811152</c:v>
                </c:pt>
                <c:pt idx="108">
                  <c:v>2.873699758152309</c:v>
                </c:pt>
                <c:pt idx="109">
                  <c:v>2.87147180861424</c:v>
                </c:pt>
                <c:pt idx="110">
                  <c:v>2.8694353148519562</c:v>
                </c:pt>
                <c:pt idx="111">
                  <c:v>2.8675908972011857</c:v>
                </c:pt>
                <c:pt idx="112">
                  <c:v>2.865939117489412</c:v>
                </c:pt>
                <c:pt idx="113">
                  <c:v>2.8644804788647367</c:v>
                </c:pt>
                <c:pt idx="114">
                  <c:v>2.8632154256426157</c:v>
                </c:pt>
                <c:pt idx="115">
                  <c:v>2.862144343170514</c:v>
                </c:pt>
                <c:pt idx="116">
                  <c:v>2.861267557710529</c:v>
                </c:pt>
                <c:pt idx="117">
                  <c:v>2.860585336340006</c:v>
                </c:pt>
                <c:pt idx="118">
                  <c:v>2.8600978868701823</c:v>
                </c:pt>
                <c:pt idx="119">
                  <c:v>2.8598053577828892</c:v>
                </c:pt>
                <c:pt idx="120">
                  <c:v>2.8597078381853205</c:v>
                </c:pt>
                <c:pt idx="121">
                  <c:v>2.8598053577828892</c:v>
                </c:pt>
                <c:pt idx="122">
                  <c:v>2.8600978868701823</c:v>
                </c:pt>
                <c:pt idx="123">
                  <c:v>2.860585336340006</c:v>
                </c:pt>
                <c:pt idx="124">
                  <c:v>2.861267557710529</c:v>
                </c:pt>
                <c:pt idx="125">
                  <c:v>2.862144343170514</c:v>
                </c:pt>
                <c:pt idx="126">
                  <c:v>2.8632154256426157</c:v>
                </c:pt>
                <c:pt idx="127">
                  <c:v>2.864480478864737</c:v>
                </c:pt>
                <c:pt idx="128">
                  <c:v>2.865939117489412</c:v>
                </c:pt>
                <c:pt idx="129">
                  <c:v>2.8675908972011857</c:v>
                </c:pt>
                <c:pt idx="130">
                  <c:v>2.8694353148519562</c:v>
                </c:pt>
                <c:pt idx="131">
                  <c:v>2.87147180861424</c:v>
                </c:pt>
                <c:pt idx="132">
                  <c:v>2.873699758152309</c:v>
                </c:pt>
                <c:pt idx="133">
                  <c:v>2.876118484811152</c:v>
                </c:pt>
                <c:pt idx="134">
                  <c:v>2.8787272518231974</c:v>
                </c:pt>
                <c:pt idx="135">
                  <c:v>2.8815252645327414</c:v>
                </c:pt>
                <c:pt idx="136">
                  <c:v>2.8845116706380085</c:v>
                </c:pt>
                <c:pt idx="137">
                  <c:v>2.8876855604507683</c:v>
                </c:pt>
                <c:pt idx="138">
                  <c:v>2.891045967173438</c:v>
                </c:pt>
                <c:pt idx="139">
                  <c:v>2.8945918671935766</c:v>
                </c:pt>
                <c:pt idx="140">
                  <c:v>2.8983221803956885</c:v>
                </c:pt>
                <c:pt idx="141">
                  <c:v>2.902235770490236</c:v>
                </c:pt>
                <c:pt idx="142">
                  <c:v>2.906331445359764</c:v>
                </c:pt>
                <c:pt idx="143">
                  <c:v>2.910607957422032</c:v>
                </c:pt>
                <c:pt idx="144">
                  <c:v>2.915064004010038</c:v>
                </c:pt>
                <c:pt idx="145">
                  <c:v>2.919698227768825</c:v>
                </c:pt>
                <c:pt idx="146">
                  <c:v>2.924509217068943</c:v>
                </c:pt>
                <c:pt idx="147">
                  <c:v>2.9294955064364463</c:v>
                </c:pt>
                <c:pt idx="148">
                  <c:v>2.93465557699929</c:v>
                </c:pt>
                <c:pt idx="149">
                  <c:v>2.9399878569499944</c:v>
                </c:pt>
                <c:pt idx="150">
                  <c:v>2.945490722024431</c:v>
                </c:pt>
                <c:pt idx="151">
                  <c:v>2.951162495996591</c:v>
                </c:pt>
                <c:pt idx="152">
                  <c:v>2.957001451189179</c:v>
                </c:pt>
                <c:pt idx="153">
                  <c:v>2.963005808999879</c:v>
                </c:pt>
                <c:pt idx="154">
                  <c:v>2.969173740443138</c:v>
                </c:pt>
                <c:pt idx="155">
                  <c:v>2.9755033667072874</c:v>
                </c:pt>
                <c:pt idx="156">
                  <c:v>2.9819927597268503</c:v>
                </c:pt>
                <c:pt idx="157">
                  <c:v>2.98863994276985</c:v>
                </c:pt>
                <c:pt idx="158">
                  <c:v>2.9954428910399367</c:v>
                </c:pt>
                <c:pt idx="159">
                  <c:v>3.0023995322931682</c:v>
                </c:pt>
                <c:pt idx="160">
                  <c:v>3.009507747469227</c:v>
                </c:pt>
                <c:pt idx="161">
                  <c:v>3.016765371336912</c:v>
                </c:pt>
                <c:pt idx="162">
                  <c:v>3.0241701931536866</c:v>
                </c:pt>
                <c:pt idx="163">
                  <c:v>3.031719957339093</c:v>
                </c:pt>
                <c:pt idx="164">
                  <c:v>3.0394123641618247</c:v>
                </c:pt>
                <c:pt idx="165">
                  <c:v>3.047245070440246</c:v>
                </c:pt>
                <c:pt idx="166">
                  <c:v>3.0552156902561456</c:v>
                </c:pt>
                <c:pt idx="167">
                  <c:v>3.0633217956815164</c:v>
                </c:pt>
                <c:pt idx="168">
                  <c:v>3.071560917518119</c:v>
                </c:pt>
                <c:pt idx="169">
                  <c:v>3.0799305460496282</c:v>
                </c:pt>
                <c:pt idx="170">
                  <c:v>3.0884281318061153</c:v>
                </c:pt>
                <c:pt idx="171">
                  <c:v>3.0970510863406395</c:v>
                </c:pt>
                <c:pt idx="172">
                  <c:v>3.1057967830177193</c:v>
                </c:pt>
                <c:pt idx="173">
                  <c:v>3.1146625578134235</c:v>
                </c:pt>
                <c:pt idx="174">
                  <c:v>3.1236457101268655</c:v>
                </c:pt>
                <c:pt idx="175">
                  <c:v>3.132743503602829</c:v>
                </c:pt>
                <c:pt idx="176">
                  <c:v>3.141953166965288</c:v>
                </c:pt>
                <c:pt idx="177">
                  <c:v>3.1512718948615674</c:v>
                </c:pt>
                <c:pt idx="178">
                  <c:v>3.1606968487168765</c:v>
                </c:pt>
                <c:pt idx="179">
                  <c:v>3.17022515759897</c:v>
                </c:pt>
                <c:pt idx="180">
                  <c:v>3.1798539190926602</c:v>
                </c:pt>
                <c:pt idx="181">
                  <c:v>3.189580200183919</c:v>
                </c:pt>
                <c:pt idx="182">
                  <c:v>3.199401038153306</c:v>
                </c:pt>
                <c:pt idx="183">
                  <c:v>3.2093134414784386</c:v>
                </c:pt>
                <c:pt idx="184">
                  <c:v>3.2193143907452413</c:v>
                </c:pt>
                <c:pt idx="185">
                  <c:v>3.2294008395676856</c:v>
                </c:pt>
                <c:pt idx="186">
                  <c:v>3.23956971551575</c:v>
                </c:pt>
                <c:pt idx="187">
                  <c:v>3.2498179210513136</c:v>
                </c:pt>
                <c:pt idx="188">
                  <c:v>3.260142334471693</c:v>
                </c:pt>
                <c:pt idx="189">
                  <c:v>3.2705398108605452</c:v>
                </c:pt>
                <c:pt idx="190">
                  <c:v>3.281007183045841</c:v>
                </c:pt>
                <c:pt idx="191">
                  <c:v>3.2915412625646114</c:v>
                </c:pt>
                <c:pt idx="192">
                  <c:v>3.30213884063419</c:v>
                </c:pt>
                <c:pt idx="193">
                  <c:v>3.312796689129636</c:v>
                </c:pt>
                <c:pt idx="194">
                  <c:v>3.323511561567051</c:v>
                </c:pt>
                <c:pt idx="195">
                  <c:v>3.334280194092496</c:v>
                </c:pt>
                <c:pt idx="196">
                  <c:v>3.3450993064761834</c:v>
                </c:pt>
                <c:pt idx="197">
                  <c:v>3.355965603111675</c:v>
                </c:pt>
                <c:pt idx="198">
                  <c:v>3.3668757740197517</c:v>
                </c:pt>
                <c:pt idx="199">
                  <c:v>3.377826495856665</c:v>
                </c:pt>
                <c:pt idx="200">
                  <c:v>3.3888144329264613</c:v>
                </c:pt>
                <c:pt idx="201">
                  <c:v>3.399836238197068</c:v>
                </c:pt>
                <c:pt idx="202">
                  <c:v>3.410888554319827</c:v>
                </c:pt>
                <c:pt idx="203">
                  <c:v>3.4219680146521827</c:v>
                </c:pt>
                <c:pt idx="204">
                  <c:v>3.433071244283188</c:v>
                </c:pt>
                <c:pt idx="205">
                  <c:v>3.4441948610615376</c:v>
                </c:pt>
                <c:pt idx="206">
                  <c:v>3.4553354766258053</c:v>
                </c:pt>
                <c:pt idx="207">
                  <c:v>3.466489697436567</c:v>
                </c:pt>
                <c:pt idx="208">
                  <c:v>3.4776541258101115</c:v>
                </c:pt>
                <c:pt idx="209">
                  <c:v>3.4888253609534035</c:v>
                </c:pt>
                <c:pt idx="210">
                  <c:v>3.5</c:v>
                </c:pt>
                <c:pt idx="211">
                  <c:v>3.511174639046597</c:v>
                </c:pt>
                <c:pt idx="212">
                  <c:v>3.522345874189888</c:v>
                </c:pt>
                <c:pt idx="213">
                  <c:v>3.533510302563433</c:v>
                </c:pt>
                <c:pt idx="214">
                  <c:v>3.5446645233741947</c:v>
                </c:pt>
                <c:pt idx="215">
                  <c:v>3.555805138938462</c:v>
                </c:pt>
                <c:pt idx="216">
                  <c:v>3.5669287557168126</c:v>
                </c:pt>
                <c:pt idx="217">
                  <c:v>3.5780319853478177</c:v>
                </c:pt>
                <c:pt idx="218">
                  <c:v>3.589111445680173</c:v>
                </c:pt>
                <c:pt idx="219">
                  <c:v>3.600163761802933</c:v>
                </c:pt>
                <c:pt idx="220">
                  <c:v>3.611185567073538</c:v>
                </c:pt>
                <c:pt idx="221">
                  <c:v>3.622173504143335</c:v>
                </c:pt>
                <c:pt idx="222">
                  <c:v>3.6331242259802483</c:v>
                </c:pt>
                <c:pt idx="223">
                  <c:v>3.644034396888325</c:v>
                </c:pt>
                <c:pt idx="224">
                  <c:v>3.6549006935238166</c:v>
                </c:pt>
                <c:pt idx="225">
                  <c:v>3.6657198059075036</c:v>
                </c:pt>
                <c:pt idx="226">
                  <c:v>3.6764884384329486</c:v>
                </c:pt>
                <c:pt idx="227">
                  <c:v>3.6872033108703643</c:v>
                </c:pt>
                <c:pt idx="228">
                  <c:v>3.6978611593658095</c:v>
                </c:pt>
                <c:pt idx="229">
                  <c:v>3.7084587374353886</c:v>
                </c:pt>
                <c:pt idx="230">
                  <c:v>3.7189928169541586</c:v>
                </c:pt>
                <c:pt idx="231">
                  <c:v>3.7294601891394543</c:v>
                </c:pt>
                <c:pt idx="232">
                  <c:v>3.7398576655283073</c:v>
                </c:pt>
                <c:pt idx="233">
                  <c:v>3.7501820789486864</c:v>
                </c:pt>
                <c:pt idx="234">
                  <c:v>3.76043028448425</c:v>
                </c:pt>
                <c:pt idx="235">
                  <c:v>3.7705991604323144</c:v>
                </c:pt>
                <c:pt idx="236">
                  <c:v>3.7806856092547587</c:v>
                </c:pt>
                <c:pt idx="237">
                  <c:v>3.7906865585215614</c:v>
                </c:pt>
                <c:pt idx="238">
                  <c:v>3.8005989618466938</c:v>
                </c:pt>
                <c:pt idx="239">
                  <c:v>3.8104197998160814</c:v>
                </c:pt>
                <c:pt idx="240">
                  <c:v>3.8201460809073393</c:v>
                </c:pt>
                <c:pt idx="241">
                  <c:v>3.8297748424010294</c:v>
                </c:pt>
                <c:pt idx="242">
                  <c:v>3.8393031512831235</c:v>
                </c:pt>
                <c:pt idx="243">
                  <c:v>3.8487281051384326</c:v>
                </c:pt>
                <c:pt idx="244">
                  <c:v>3.858046833034712</c:v>
                </c:pt>
                <c:pt idx="245">
                  <c:v>3.8672564963971716</c:v>
                </c:pt>
                <c:pt idx="246">
                  <c:v>3.8763542898731345</c:v>
                </c:pt>
                <c:pt idx="247">
                  <c:v>3.885337442186577</c:v>
                </c:pt>
                <c:pt idx="248">
                  <c:v>3.8942032169822807</c:v>
                </c:pt>
                <c:pt idx="249">
                  <c:v>3.90294891365936</c:v>
                </c:pt>
                <c:pt idx="250">
                  <c:v>3.911571868193885</c:v>
                </c:pt>
                <c:pt idx="251">
                  <c:v>3.9200694539503713</c:v>
                </c:pt>
                <c:pt idx="252">
                  <c:v>3.928439082481881</c:v>
                </c:pt>
                <c:pt idx="253">
                  <c:v>3.936678204318483</c:v>
                </c:pt>
                <c:pt idx="254">
                  <c:v>3.944784309743854</c:v>
                </c:pt>
                <c:pt idx="255">
                  <c:v>3.9527549295597546</c:v>
                </c:pt>
                <c:pt idx="256">
                  <c:v>3.960587635838175</c:v>
                </c:pt>
                <c:pt idx="257">
                  <c:v>3.968280042660907</c:v>
                </c:pt>
                <c:pt idx="258">
                  <c:v>3.9758298068463134</c:v>
                </c:pt>
                <c:pt idx="259">
                  <c:v>3.983234628663088</c:v>
                </c:pt>
                <c:pt idx="260">
                  <c:v>3.990492252530773</c:v>
                </c:pt>
                <c:pt idx="261">
                  <c:v>3.9976004677068313</c:v>
                </c:pt>
                <c:pt idx="262">
                  <c:v>4.004557108960063</c:v>
                </c:pt>
                <c:pt idx="263">
                  <c:v>4.011360057230151</c:v>
                </c:pt>
                <c:pt idx="264">
                  <c:v>4.01800724027315</c:v>
                </c:pt>
                <c:pt idx="265">
                  <c:v>4.0244966332927135</c:v>
                </c:pt>
                <c:pt idx="266">
                  <c:v>4.030826259556862</c:v>
                </c:pt>
                <c:pt idx="267">
                  <c:v>4.036994191000121</c:v>
                </c:pt>
                <c:pt idx="268">
                  <c:v>4.0429985488108215</c:v>
                </c:pt>
                <c:pt idx="269">
                  <c:v>4.048837504003409</c:v>
                </c:pt>
                <c:pt idx="270">
                  <c:v>4.054509277975569</c:v>
                </c:pt>
                <c:pt idx="271">
                  <c:v>4.060012143050006</c:v>
                </c:pt>
                <c:pt idx="272">
                  <c:v>4.06534442300071</c:v>
                </c:pt>
                <c:pt idx="273">
                  <c:v>4.070504493563554</c:v>
                </c:pt>
                <c:pt idx="274">
                  <c:v>4.075490782931057</c:v>
                </c:pt>
                <c:pt idx="275">
                  <c:v>4.080301772231175</c:v>
                </c:pt>
                <c:pt idx="276">
                  <c:v>4.084935995989961</c:v>
                </c:pt>
                <c:pt idx="277">
                  <c:v>4.089392042577968</c:v>
                </c:pt>
                <c:pt idx="278">
                  <c:v>4.093668554640236</c:v>
                </c:pt>
                <c:pt idx="279">
                  <c:v>4.097764229509764</c:v>
                </c:pt>
                <c:pt idx="280">
                  <c:v>4.101677819604311</c:v>
                </c:pt>
                <c:pt idx="281">
                  <c:v>4.105408132806423</c:v>
                </c:pt>
                <c:pt idx="282">
                  <c:v>4.108954032826562</c:v>
                </c:pt>
                <c:pt idx="283">
                  <c:v>4.112314439549232</c:v>
                </c:pt>
                <c:pt idx="284">
                  <c:v>4.115488329361991</c:v>
                </c:pt>
                <c:pt idx="285">
                  <c:v>4.118474735467259</c:v>
                </c:pt>
                <c:pt idx="286">
                  <c:v>4.121272748176803</c:v>
                </c:pt>
                <c:pt idx="287">
                  <c:v>4.123881515188848</c:v>
                </c:pt>
                <c:pt idx="288">
                  <c:v>4.126300241847691</c:v>
                </c:pt>
                <c:pt idx="289">
                  <c:v>4.12852819138576</c:v>
                </c:pt>
                <c:pt idx="290">
                  <c:v>4.130564685148044</c:v>
                </c:pt>
                <c:pt idx="291">
                  <c:v>4.132409102798815</c:v>
                </c:pt>
                <c:pt idx="292">
                  <c:v>4.134060882510588</c:v>
                </c:pt>
                <c:pt idx="293">
                  <c:v>4.135519521135263</c:v>
                </c:pt>
                <c:pt idx="294">
                  <c:v>4.136784574357384</c:v>
                </c:pt>
                <c:pt idx="295">
                  <c:v>4.137855656829486</c:v>
                </c:pt>
                <c:pt idx="296">
                  <c:v>4.138732442289471</c:v>
                </c:pt>
                <c:pt idx="297">
                  <c:v>4.139414663659994</c:v>
                </c:pt>
                <c:pt idx="298">
                  <c:v>4.139902113129818</c:v>
                </c:pt>
                <c:pt idx="299">
                  <c:v>4.140194642217111</c:v>
                </c:pt>
                <c:pt idx="300">
                  <c:v>4.1402921618146795</c:v>
                </c:pt>
                <c:pt idx="301">
                  <c:v>4.140194642217111</c:v>
                </c:pt>
                <c:pt idx="302">
                  <c:v>4.139902113129818</c:v>
                </c:pt>
                <c:pt idx="303">
                  <c:v>4.139414663659994</c:v>
                </c:pt>
                <c:pt idx="304">
                  <c:v>4.138732442289471</c:v>
                </c:pt>
                <c:pt idx="305">
                  <c:v>4.137855656829486</c:v>
                </c:pt>
                <c:pt idx="306">
                  <c:v>4.136784574357384</c:v>
                </c:pt>
                <c:pt idx="307">
                  <c:v>4.135519521135263</c:v>
                </c:pt>
                <c:pt idx="308">
                  <c:v>4.134060882510588</c:v>
                </c:pt>
                <c:pt idx="309">
                  <c:v>4.132409102798814</c:v>
                </c:pt>
                <c:pt idx="310">
                  <c:v>4.130564685148044</c:v>
                </c:pt>
                <c:pt idx="311">
                  <c:v>4.12852819138576</c:v>
                </c:pt>
                <c:pt idx="312">
                  <c:v>4.126300241847691</c:v>
                </c:pt>
                <c:pt idx="313">
                  <c:v>4.123881515188848</c:v>
                </c:pt>
                <c:pt idx="314">
                  <c:v>4.121272748176803</c:v>
                </c:pt>
                <c:pt idx="315">
                  <c:v>4.118474735467259</c:v>
                </c:pt>
                <c:pt idx="316">
                  <c:v>4.115488329361991</c:v>
                </c:pt>
                <c:pt idx="317">
                  <c:v>4.112314439549231</c:v>
                </c:pt>
                <c:pt idx="318">
                  <c:v>4.108954032826562</c:v>
                </c:pt>
                <c:pt idx="319">
                  <c:v>4.105408132806423</c:v>
                </c:pt>
                <c:pt idx="320">
                  <c:v>4.101677819604312</c:v>
                </c:pt>
                <c:pt idx="321">
                  <c:v>4.097764229509764</c:v>
                </c:pt>
                <c:pt idx="322">
                  <c:v>4.093668554640236</c:v>
                </c:pt>
                <c:pt idx="323">
                  <c:v>4.089392042577968</c:v>
                </c:pt>
                <c:pt idx="324">
                  <c:v>4.084935995989962</c:v>
                </c:pt>
                <c:pt idx="325">
                  <c:v>4.080301772231175</c:v>
                </c:pt>
                <c:pt idx="326">
                  <c:v>4.075490782931057</c:v>
                </c:pt>
                <c:pt idx="327">
                  <c:v>4.070504493563553</c:v>
                </c:pt>
                <c:pt idx="328">
                  <c:v>4.0653444230007105</c:v>
                </c:pt>
                <c:pt idx="329">
                  <c:v>4.060012143050006</c:v>
                </c:pt>
                <c:pt idx="330">
                  <c:v>4.054509277975569</c:v>
                </c:pt>
                <c:pt idx="331">
                  <c:v>4.0488375040034095</c:v>
                </c:pt>
                <c:pt idx="332">
                  <c:v>4.0429985488108215</c:v>
                </c:pt>
                <c:pt idx="333">
                  <c:v>4.036994191000121</c:v>
                </c:pt>
                <c:pt idx="334">
                  <c:v>4.0308262595568625</c:v>
                </c:pt>
                <c:pt idx="335">
                  <c:v>4.024496633292713</c:v>
                </c:pt>
                <c:pt idx="336">
                  <c:v>4.01800724027315</c:v>
                </c:pt>
                <c:pt idx="337">
                  <c:v>4.01136005723015</c:v>
                </c:pt>
                <c:pt idx="338">
                  <c:v>4.004557108960063</c:v>
                </c:pt>
                <c:pt idx="339">
                  <c:v>3.9976004677068318</c:v>
                </c:pt>
                <c:pt idx="340">
                  <c:v>3.990492252530773</c:v>
                </c:pt>
                <c:pt idx="341">
                  <c:v>3.983234628663088</c:v>
                </c:pt>
                <c:pt idx="342">
                  <c:v>3.9758298068463134</c:v>
                </c:pt>
                <c:pt idx="343">
                  <c:v>3.9682800426609073</c:v>
                </c:pt>
                <c:pt idx="344">
                  <c:v>3.9605876358381753</c:v>
                </c:pt>
                <c:pt idx="345">
                  <c:v>3.952754929559754</c:v>
                </c:pt>
                <c:pt idx="346">
                  <c:v>3.9447843097438544</c:v>
                </c:pt>
                <c:pt idx="347">
                  <c:v>3.9366782043184836</c:v>
                </c:pt>
                <c:pt idx="348">
                  <c:v>3.9284390824818813</c:v>
                </c:pt>
                <c:pt idx="349">
                  <c:v>3.9200694539503718</c:v>
                </c:pt>
                <c:pt idx="350">
                  <c:v>3.9115718681938847</c:v>
                </c:pt>
                <c:pt idx="351">
                  <c:v>3.9029489136593605</c:v>
                </c:pt>
                <c:pt idx="352">
                  <c:v>3.8942032169822807</c:v>
                </c:pt>
                <c:pt idx="353">
                  <c:v>3.885337442186576</c:v>
                </c:pt>
                <c:pt idx="354">
                  <c:v>3.8763542898731345</c:v>
                </c:pt>
                <c:pt idx="355">
                  <c:v>3.867256496397171</c:v>
                </c:pt>
                <c:pt idx="356">
                  <c:v>3.858046833034712</c:v>
                </c:pt>
                <c:pt idx="357">
                  <c:v>3.8487281051384326</c:v>
                </c:pt>
                <c:pt idx="358">
                  <c:v>3.839303151283123</c:v>
                </c:pt>
                <c:pt idx="359">
                  <c:v>3.82977484240103</c:v>
                </c:pt>
              </c:numCache>
            </c:numRef>
          </c:yVal>
          <c:smooth val="0"/>
        </c:ser>
        <c:ser>
          <c:idx val="7"/>
          <c:order val="7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Data!$W$4:$W$363</c:f>
              <c:numCache>
                <c:ptCount val="360"/>
                <c:pt idx="0">
                  <c:v>-0.35771633329461605</c:v>
                </c:pt>
                <c:pt idx="1">
                  <c:v>-0.3620026210367383</c:v>
                </c:pt>
                <c:pt idx="2">
                  <c:v>-0.3662321454292584</c:v>
                </c:pt>
                <c:pt idx="3">
                  <c:v>-0.3704052816053064</c:v>
                </c:pt>
                <c:pt idx="4">
                  <c:v>-0.3745226590192813</c:v>
                </c:pt>
                <c:pt idx="5">
                  <c:v>-0.3785851750301039</c:v>
                </c:pt>
                <c:pt idx="6">
                  <c:v>-0.38259400950423084</c:v>
                </c:pt>
                <c:pt idx="7">
                  <c:v>-0.38655064052553856</c:v>
                </c:pt>
                <c:pt idx="8">
                  <c:v>-0.3904568613058391</c:v>
                </c:pt>
                <c:pt idx="9">
                  <c:v>-0.39431479839674355</c:v>
                </c:pt>
                <c:pt idx="10">
                  <c:v>-0.3981269313109085</c:v>
                </c:pt>
                <c:pt idx="11">
                  <c:v>-0.4018961136681709</c:v>
                </c:pt>
                <c:pt idx="12">
                  <c:v>-0.40562559598985426</c:v>
                </c:pt>
                <c:pt idx="13">
                  <c:v>-0.4093190502721833</c:v>
                </c:pt>
                <c:pt idx="14">
                  <c:v>-0.41298059647739527</c:v>
                </c:pt>
                <c:pt idx="15">
                  <c:v>-0.4166148310883778</c:v>
                </c:pt>
                <c:pt idx="16">
                  <c:v>-0.4202268578792926</c:v>
                </c:pt>
                <c:pt idx="17">
                  <c:v>-0.4238223210601869</c:v>
                </c:pt>
                <c:pt idx="18">
                  <c:v>-0.4274074409577652</c:v>
                </c:pt>
                <c:pt idx="19">
                  <c:v>-0.43098905239633956</c:v>
                </c:pt>
                <c:pt idx="20">
                  <c:v>-0.43457464594203454</c:v>
                </c:pt>
                <c:pt idx="21">
                  <c:v>-0.4381724121683609</c:v>
                </c:pt>
                <c:pt idx="22">
                  <c:v>-0.44179128909116117</c:v>
                </c:pt>
                <c:pt idx="23">
                  <c:v>-0.44544101290393723</c:v>
                </c:pt>
                <c:pt idx="24">
                  <c:v>-0.4491321721190684</c:v>
                </c:pt>
                <c:pt idx="25">
                  <c:v>-0.45287626518354507</c:v>
                </c:pt>
                <c:pt idx="26">
                  <c:v>-0.45668576158709095</c:v>
                </c:pt>
                <c:pt idx="27">
                  <c:v>-0.4605741664120767</c:v>
                </c:pt>
                <c:pt idx="28">
                  <c:v>-0.46455608818404603</c:v>
                </c:pt>
                <c:pt idx="29">
                  <c:v>-0.46864730976409796</c:v>
                </c:pt>
                <c:pt idx="30">
                  <c:v>-0.4728648618730168</c:v>
                </c:pt>
                <c:pt idx="31">
                  <c:v>-0.4772270986450886</c:v>
                </c:pt>
                <c:pt idx="32">
                  <c:v>-0.4817537743680118</c:v>
                </c:pt>
                <c:pt idx="33">
                  <c:v>-0.48646612026452707</c:v>
                </c:pt>
                <c:pt idx="34">
                  <c:v>-0.4913869197998726</c:v>
                </c:pt>
                <c:pt idx="35">
                  <c:v>-0.4965405805450174</c:v>
                </c:pt>
                <c:pt idx="36">
                  <c:v>-0.501953200074805</c:v>
                </c:pt>
                <c:pt idx="37">
                  <c:v>-0.507652622719636</c:v>
                </c:pt>
                <c:pt idx="38">
                  <c:v>-0.5136684832055113</c:v>
                </c:pt>
                <c:pt idx="39">
                  <c:v>-0.5200322322991031</c:v>
                </c:pt>
                <c:pt idx="40">
                  <c:v>-0.5267771385143618</c:v>
                </c:pt>
                <c:pt idx="41">
                  <c:v>-0.5339382587352636</c:v>
                </c:pt>
                <c:pt idx="42">
                  <c:v>-0.5415523692750874</c:v>
                </c:pt>
                <c:pt idx="43">
                  <c:v>-0.5496578474537379</c:v>
                </c:pt>
                <c:pt idx="44">
                  <c:v>-0.55829449227993</c:v>
                </c:pt>
                <c:pt idx="45">
                  <c:v>-0.5675032713556671</c:v>
                </c:pt>
                <c:pt idx="46">
                  <c:v>-0.5773259797969674</c:v>
                </c:pt>
                <c:pt idx="47">
                  <c:v>-0.5878047959600292</c:v>
                </c:pt>
                <c:pt idx="48">
                  <c:v>-0.5989817183061428</c:v>
                </c:pt>
                <c:pt idx="49">
                  <c:v>-0.6108978681310975</c:v>
                </c:pt>
                <c:pt idx="50">
                  <c:v>-0.6235926444896244</c:v>
                </c:pt>
                <c:pt idx="51">
                  <c:v>-0.6371027208840265</c:v>
                </c:pt>
                <c:pt idx="52">
                  <c:v>-0.6514608786114147</c:v>
                </c:pt>
                <c:pt idx="53">
                  <c:v>-0.6666946795074953</c:v>
                </c:pt>
                <c:pt idx="54">
                  <c:v>-0.6828249915264233</c:v>
                </c:pt>
                <c:pt idx="55">
                  <c:v>-0.6998643942902242</c:v>
                </c:pt>
                <c:pt idx="56">
                  <c:v>-0.7178155082274363</c:v>
                </c:pt>
                <c:pt idx="57">
                  <c:v>-0.7366693095133352</c:v>
                </c:pt>
                <c:pt idx="58">
                  <c:v>-0.7564035124227408</c:v>
                </c:pt>
                <c:pt idx="59">
                  <c:v>-0.7769811189123195</c:v>
                </c:pt>
                <c:pt idx="60">
                  <c:v>-0.7983492496058264</c:v>
                </c:pt>
                <c:pt idx="61">
                  <c:v>-0.8204383777376895</c:v>
                </c:pt>
                <c:pt idx="62">
                  <c:v>-0.8431620848278828</c:v>
                </c:pt>
                <c:pt idx="63">
                  <c:v>-0.8664174412499328</c:v>
                </c:pt>
                <c:pt idx="64">
                  <c:v>-0.8900860849985228</c:v>
                </c:pt>
                <c:pt idx="65">
                  <c:v>-0.9140360283853531</c:v>
                </c:pt>
                <c:pt idx="66">
                  <c:v>-0.9381241680293075</c:v>
                </c:pt>
                <c:pt idx="67">
                  <c:v>-0.9621994137329359</c:v>
                </c:pt>
                <c:pt idx="68">
                  <c:v>-0.986106293915479</c:v>
                </c:pt>
                <c:pt idx="69">
                  <c:v>-1.00968884722641</c:v>
                </c:pt>
                <c:pt idx="70">
                  <c:v>-1.0327945790731172</c:v>
                </c:pt>
                <c:pt idx="71">
                  <c:v>-1.0552782530659393</c:v>
                </c:pt>
                <c:pt idx="72">
                  <c:v>-1.0770053024196764</c:v>
                </c:pt>
                <c:pt idx="73">
                  <c:v>-1.0978546829569686</c:v>
                </c:pt>
                <c:pt idx="74">
                  <c:v>-1.1177210420069985</c:v>
                </c:pt>
                <c:pt idx="75">
                  <c:v>-1.1365161385135294</c:v>
                </c:pt>
                <c:pt idx="76">
                  <c:v>-1.1541695108193104</c:v>
                </c:pt>
                <c:pt idx="77">
                  <c:v>-1.170628442607433</c:v>
                </c:pt>
                <c:pt idx="78">
                  <c:v>-1.1858573191626967</c:v>
                </c:pt>
                <c:pt idx="79">
                  <c:v>-1.1998364928766005</c:v>
                </c:pt>
                <c:pt idx="80">
                  <c:v>-1.212560788673976</c:v>
                </c:pt>
                <c:pt idx="81">
                  <c:v>-1.224037778671521</c:v>
                </c:pt>
                <c:pt idx="82">
                  <c:v>-1.2342859439738403</c:v>
                </c:pt>
                <c:pt idx="83">
                  <c:v>-1.243332823595335</c:v>
                </c:pt>
                <c:pt idx="84">
                  <c:v>-1.2512132294043725</c:v>
                </c:pt>
                <c:pt idx="85">
                  <c:v>-1.2579675844759164</c:v>
                </c:pt>
                <c:pt idx="86">
                  <c:v>-1.2636404223017053</c:v>
                </c:pt>
                <c:pt idx="87">
                  <c:v>-1.2682790671669169</c:v>
                </c:pt>
                <c:pt idx="88">
                  <c:v>-1.2719325022188974</c:v>
                </c:pt>
                <c:pt idx="89">
                  <c:v>-1.2746504213876904</c:v>
                </c:pt>
                <c:pt idx="90">
                  <c:v>-1.2764824540948316</c:v>
                </c:pt>
                <c:pt idx="91">
                  <c:v>-1.2774775471467048</c:v>
                </c:pt>
                <c:pt idx="92">
                  <c:v>-1.2776834858195243</c:v>
                </c:pt>
                <c:pt idx="93">
                  <c:v>-1.2771465353804548</c:v>
                </c:pt>
                <c:pt idx="94">
                  <c:v>-1.275911184681532</c:v>
                </c:pt>
                <c:pt idx="95">
                  <c:v>-1.2740199746164418</c:v>
                </c:pt>
                <c:pt idx="96">
                  <c:v>-1.271513395832391</c:v>
                </c:pt>
                <c:pt idx="97">
                  <c:v>-1.2684298419064017</c:v>
                </c:pt>
                <c:pt idx="98">
                  <c:v>-1.2648056060605097</c:v>
                </c:pt>
                <c:pt idx="99">
                  <c:v>-1.2606749112922766</c:v>
                </c:pt>
                <c:pt idx="100">
                  <c:v>-1.2560699654663532</c:v>
                </c:pt>
                <c:pt idx="101">
                  <c:v>-1.2510210344129655</c:v>
                </c:pt>
                <c:pt idx="102">
                  <c:v>-1.2455565273949942</c:v>
                </c:pt>
                <c:pt idx="103">
                  <c:v>-1.239703090437403</c:v>
                </c:pt>
                <c:pt idx="104">
                  <c:v>-1.2334857039710245</c:v>
                </c:pt>
                <c:pt idx="105">
                  <c:v>-1.2269277820422888</c:v>
                </c:pt>
                <c:pt idx="106">
                  <c:v>-1.2200512709994555</c:v>
                </c:pt>
                <c:pt idx="107">
                  <c:v>-1.212876746102531</c:v>
                </c:pt>
                <c:pt idx="108">
                  <c:v>-1.2054235049362605</c:v>
                </c:pt>
                <c:pt idx="109">
                  <c:v>-1.1977096568497778</c:v>
                </c:pt>
                <c:pt idx="110">
                  <c:v>-1.1897522079175538</c:v>
                </c:pt>
                <c:pt idx="111">
                  <c:v>-1.1815671411270183</c:v>
                </c:pt>
                <c:pt idx="112">
                  <c:v>-1.1731694916598527</c:v>
                </c:pt>
                <c:pt idx="113">
                  <c:v>-1.1645734172559123</c:v>
                </c:pt>
                <c:pt idx="114">
                  <c:v>-1.1557922637388633</c:v>
                </c:pt>
                <c:pt idx="115">
                  <c:v>-1.1468386258475103</c:v>
                </c:pt>
                <c:pt idx="116">
                  <c:v>-1.1377244035618697</c:v>
                </c:pt>
                <c:pt idx="117">
                  <c:v>-1.1284608541425736</c:v>
                </c:pt>
                <c:pt idx="118">
                  <c:v>-1.1190586401198277</c:v>
                </c:pt>
                <c:pt idx="119">
                  <c:v>-1.1095278734767398</c:v>
                </c:pt>
                <c:pt idx="120">
                  <c:v>-1.0998781562735114</c:v>
                </c:pt>
                <c:pt idx="121">
                  <c:v>-1.090118617955781</c:v>
                </c:pt>
                <c:pt idx="122">
                  <c:v>-1.080257949583504</c:v>
                </c:pt>
                <c:pt idx="123">
                  <c:v>-1.0703044352074087</c:v>
                </c:pt>
                <c:pt idx="124">
                  <c:v>-1.0602659806090848</c:v>
                </c:pt>
                <c:pt idx="125">
                  <c:v>-1.050150139608764</c:v>
                </c:pt>
                <c:pt idx="126">
                  <c:v>-1.0399641381324098</c:v>
                </c:pt>
                <c:pt idx="127">
                  <c:v>-1.0297148962171496</c:v>
                </c:pt>
                <c:pt idx="128">
                  <c:v>-1.0194090481216347</c:v>
                </c:pt>
                <c:pt idx="129">
                  <c:v>-1.009052960695879</c:v>
                </c:pt>
                <c:pt idx="130">
                  <c:v>-0.9986527501534871</c:v>
                </c:pt>
                <c:pt idx="131">
                  <c:v>-0.9882142973781842</c:v>
                </c:pt>
                <c:pt idx="132">
                  <c:v>-0.9777432618861507</c:v>
                </c:pt>
                <c:pt idx="133">
                  <c:v>-0.9672450945558935</c:v>
                </c:pt>
                <c:pt idx="134">
                  <c:v>-0.9567250492283201</c:v>
                </c:pt>
                <c:pt idx="135">
                  <c:v>-0.9461881932711901</c:v>
                </c:pt>
                <c:pt idx="136">
                  <c:v>-0.9356394171943112</c:v>
                </c:pt>
                <c:pt idx="137">
                  <c:v>-0.9250834433946448</c:v>
                </c:pt>
                <c:pt idx="138">
                  <c:v>-0.9145248341037885</c:v>
                </c:pt>
                <c:pt idx="139">
                  <c:v>-0.9039679986042598</c:v>
                </c:pt>
                <c:pt idx="140">
                  <c:v>-0.8934171997753527</c:v>
                </c:pt>
                <c:pt idx="141">
                  <c:v>-0.8828765600242381</c:v>
                </c:pt>
                <c:pt idx="142">
                  <c:v>-0.8723500666533073</c:v>
                </c:pt>
                <c:pt idx="143">
                  <c:v>-0.8618415767104317</c:v>
                </c:pt>
                <c:pt idx="144">
                  <c:v>-0.8513548213649667</c:v>
                </c:pt>
                <c:pt idx="145">
                  <c:v>-0.8408934098487257</c:v>
                </c:pt>
                <c:pt idx="146">
                  <c:v>-0.8304608329979323</c:v>
                </c:pt>
                <c:pt idx="147">
                  <c:v>-0.8200604664292113</c:v>
                </c:pt>
                <c:pt idx="148">
                  <c:v>-0.8096955733799925</c:v>
                </c:pt>
                <c:pt idx="149">
                  <c:v>-0.7993693072412811</c:v>
                </c:pt>
                <c:pt idx="150">
                  <c:v>-0.7890847138085262</c:v>
                </c:pt>
                <c:pt idx="151">
                  <c:v>-0.7788447332743288</c:v>
                </c:pt>
                <c:pt idx="152">
                  <c:v>-0.7686522019849165</c:v>
                </c:pt>
                <c:pt idx="153">
                  <c:v>-0.7585098539806663</c:v>
                </c:pt>
                <c:pt idx="154">
                  <c:v>-0.748420322339475</c:v>
                </c:pt>
                <c:pt idx="155">
                  <c:v>-0.7383861403404599</c:v>
                </c:pt>
                <c:pt idx="156">
                  <c:v>-0.728409742464229</c:v>
                </c:pt>
                <c:pt idx="157">
                  <c:v>-0.7184934652449181</c:v>
                </c:pt>
                <c:pt idx="158">
                  <c:v>-0.7086395479882055</c:v>
                </c:pt>
                <c:pt idx="159">
                  <c:v>-0.6988501333686344</c:v>
                </c:pt>
                <c:pt idx="160">
                  <c:v>-0.6891272679188352</c:v>
                </c:pt>
                <c:pt idx="161">
                  <c:v>-0.6794729024225215</c:v>
                </c:pt>
                <c:pt idx="162">
                  <c:v>-0.6698888922225504</c:v>
                </c:pt>
                <c:pt idx="163">
                  <c:v>-0.6603769974548015</c:v>
                </c:pt>
                <c:pt idx="164">
                  <c:v>-0.6509388832181676</c:v>
                </c:pt>
                <c:pt idx="165">
                  <c:v>-0.641576119690564</c:v>
                </c:pt>
                <c:pt idx="166">
                  <c:v>-0.6322901822005058</c:v>
                </c:pt>
                <c:pt idx="167">
                  <c:v>-0.6230824512635504</c:v>
                </c:pt>
                <c:pt idx="168">
                  <c:v>-0.6139542125926424</c:v>
                </c:pt>
                <c:pt idx="169">
                  <c:v>-0.6049066570912294</c:v>
                </c:pt>
                <c:pt idx="170">
                  <c:v>-0.5959408808378865</c:v>
                </c:pt>
                <c:pt idx="171">
                  <c:v>-0.5870578850710735</c:v>
                </c:pt>
                <c:pt idx="172">
                  <c:v>-0.5782585761825856</c:v>
                </c:pt>
                <c:pt idx="173">
                  <c:v>-0.5695437657282751</c:v>
                </c:pt>
                <c:pt idx="174">
                  <c:v>-0.5609141704645568</c:v>
                </c:pt>
                <c:pt idx="175">
                  <c:v>-0.5523704124193187</c:v>
                </c:pt>
                <c:pt idx="176">
                  <c:v>-0.5439130190058852</c:v>
                </c:pt>
                <c:pt idx="177">
                  <c:v>-0.5355424231887589</c:v>
                </c:pt>
                <c:pt idx="178">
                  <c:v>-0.527258963710028</c:v>
                </c:pt>
                <c:pt idx="179">
                  <c:v>-0.519062885385374</c:v>
                </c:pt>
                <c:pt idx="180">
                  <c:v>-0.5109543394788376</c:v>
                </c:pt>
                <c:pt idx="181">
                  <c:v>-0.5029333841655923</c:v>
                </c:pt>
                <c:pt idx="182">
                  <c:v>-0.4949999850921741</c:v>
                </c:pt>
                <c:pt idx="183">
                  <c:v>-0.48715401604375846</c:v>
                </c:pt>
                <c:pt idx="184">
                  <c:v>-0.47939525972827085</c:v>
                </c:pt>
                <c:pt idx="185">
                  <c:v>-0.47172340868723855</c:v>
                </c:pt>
                <c:pt idx="186">
                  <c:v>-0.4641380663434875</c:v>
                </c:pt>
                <c:pt idx="187">
                  <c:v>-0.4566387481958977</c:v>
                </c:pt>
                <c:pt idx="188">
                  <c:v>-0.44922488317157644</c:v>
                </c:pt>
                <c:pt idx="189">
                  <c:v>-0.4418958151458759</c:v>
                </c:pt>
                <c:pt idx="190">
                  <c:v>-0.43465080464078804</c:v>
                </c:pt>
                <c:pt idx="191">
                  <c:v>-0.4274890307122328</c:v>
                </c:pt>
                <c:pt idx="192">
                  <c:v>-0.42040959303677167</c:v>
                </c:pt>
                <c:pt idx="193">
                  <c:v>-0.4134115142081953</c:v>
                </c:pt>
                <c:pt idx="194">
                  <c:v>-0.40649374225431384</c:v>
                </c:pt>
                <c:pt idx="195">
                  <c:v>-0.3996551533840534</c:v>
                </c:pt>
                <c:pt idx="196">
                  <c:v>-0.3928945549747492</c:v>
                </c:pt>
                <c:pt idx="197">
                  <c:v>-0.38621068880907344</c:v>
                </c:pt>
                <c:pt idx="198">
                  <c:v>-0.3796022345706584</c:v>
                </c:pt>
                <c:pt idx="199">
                  <c:v>-0.37306781360688407</c:v>
                </c:pt>
                <c:pt idx="200">
                  <c:v>-0.3666059929665905</c:v>
                </c:pt>
                <c:pt idx="201">
                  <c:v>-0.3602152897197514</c:v>
                </c:pt>
                <c:pt idx="202">
                  <c:v>-0.353894175565115</c:v>
                </c:pt>
                <c:pt idx="203">
                  <c:v>-0.34764108173081615</c:v>
                </c:pt>
                <c:pt idx="204">
                  <c:v>-0.34145440417170075</c:v>
                </c:pt>
                <c:pt idx="205">
                  <c:v>-0.3353325090657195</c:v>
                </c:pt>
                <c:pt idx="206">
                  <c:v>-0.32927373861018755</c:v>
                </c:pt>
                <c:pt idx="207">
                  <c:v>-0.3232764171170243</c:v>
                </c:pt>
                <c:pt idx="208">
                  <c:v>-0.31733885740409434</c:v>
                </c:pt>
                <c:pt idx="209">
                  <c:v>-0.3114593674777962</c:v>
                </c:pt>
                <c:pt idx="210">
                  <c:v>-0.3056362574997052</c:v>
                </c:pt>
                <c:pt idx="211">
                  <c:v>-0.29986784702768293</c:v>
                </c:pt>
                <c:pt idx="212">
                  <c:v>-0.294152472519211</c:v>
                </c:pt>
                <c:pt idx="213">
                  <c:v>-0.2884884950820045</c:v>
                </c:pt>
                <c:pt idx="214">
                  <c:v>-0.2828743084539092</c:v>
                </c:pt>
                <c:pt idx="215">
                  <c:v>-0.2773083471911178</c:v>
                </c:pt>
                <c:pt idx="216">
                  <c:v>-0.2717890950404754</c:v>
                </c:pt>
                <c:pt idx="217">
                  <c:v>-0.2663150934683574</c:v>
                </c:pt>
                <c:pt idx="218">
                  <c:v>-0.26088495031519293</c:v>
                </c:pt>
                <c:pt idx="219">
                  <c:v>-0.255497348541358</c:v>
                </c:pt>
                <c:pt idx="220">
                  <c:v>-0.2501510550265786</c:v>
                </c:pt>
                <c:pt idx="221">
                  <c:v>-0.24484492938170793</c:v>
                </c:pt>
                <c:pt idx="222">
                  <c:v>-0.23957793272831246</c:v>
                </c:pt>
                <c:pt idx="223">
                  <c:v>-0.23434913639827415</c:v>
                </c:pt>
                <c:pt idx="224">
                  <c:v>-0.22915773050263344</c:v>
                </c:pt>
                <c:pt idx="225">
                  <c:v>-0.22400303231590846</c:v>
                </c:pt>
                <c:pt idx="226">
                  <c:v>-0.21888449441972363</c:v>
                </c:pt>
                <c:pt idx="227">
                  <c:v>-0.21380171254724722</c:v>
                </c:pt>
                <c:pt idx="228">
                  <c:v>-0.20875443306815888</c:v>
                </c:pt>
                <c:pt idx="229">
                  <c:v>-0.20374256005245422</c:v>
                </c:pt>
                <c:pt idx="230">
                  <c:v>-0.19876616185062362</c:v>
                </c:pt>
                <c:pt idx="231">
                  <c:v>-0.19382547712730164</c:v>
                </c:pt>
                <c:pt idx="232">
                  <c:v>-0.1889209202859633</c:v>
                </c:pt>
                <c:pt idx="233">
                  <c:v>-0.18405308622314775</c:v>
                </c:pt>
                <c:pt idx="234">
                  <c:v>-0.17922275435243212</c:v>
                </c:pt>
                <c:pt idx="235">
                  <c:v>-0.17443089184076982</c:v>
                </c:pt>
                <c:pt idx="236">
                  <c:v>-0.16967865600312254</c:v>
                </c:pt>
                <c:pt idx="237">
                  <c:v>-0.16496739580509773</c:v>
                </c:pt>
                <c:pt idx="238">
                  <c:v>-0.16029865242823121</c:v>
                </c:pt>
                <c:pt idx="239">
                  <c:v>-0.1556741588579385</c:v>
                </c:pt>
                <c:pt idx="240">
                  <c:v>-0.1510958384604108</c:v>
                </c:pt>
                <c:pt idx="241">
                  <c:v>-0.14656580252162432</c:v>
                </c:pt>
                <c:pt idx="242">
                  <c:v>-0.14208634672925424</c:v>
                </c:pt>
                <c:pt idx="243">
                  <c:v>-0.1376599465862196</c:v>
                </c:pt>
                <c:pt idx="244">
                  <c:v>-0.1332892517533314</c:v>
                </c:pt>
                <c:pt idx="245">
                  <c:v>-0.12897707932736951</c:v>
                </c:pt>
                <c:pt idx="246">
                  <c:v>-0.12472640607013358</c:v>
                </c:pt>
                <c:pt idx="247">
                  <c:v>-0.12054035961350545</c:v>
                </c:pt>
                <c:pt idx="248">
                  <c:v>-0.11642220867476027</c:v>
                </c:pt>
                <c:pt idx="249">
                  <c:v>-0.1123753523258604</c:v>
                </c:pt>
                <c:pt idx="250">
                  <c:v>-0.10840330836941728</c:v>
                </c:pt>
                <c:pt idx="251">
                  <c:v>-0.10450970088271677</c:v>
                </c:pt>
                <c:pt idx="252">
                  <c:v>-0.10069824699936764</c:v>
                </c:pt>
                <c:pt idx="253">
                  <c:v>-0.09697274300577766</c:v>
                </c:pt>
                <c:pt idx="254">
                  <c:v>-0.09333704983627719</c:v>
                </c:pt>
                <c:pt idx="255">
                  <c:v>-0.08979507805685338</c:v>
                </c:pt>
                <c:pt idx="256">
                  <c:v>-0.08635077243232997</c:v>
                </c:pt>
                <c:pt idx="257">
                  <c:v>-0.08300809617584637</c:v>
                </c:pt>
                <c:pt idx="258">
                  <c:v>-0.07977101498231598</c:v>
                </c:pt>
                <c:pt idx="259">
                  <c:v>-0.0766434809494306</c:v>
                </c:pt>
                <c:pt idx="260">
                  <c:v>-0.07362941649014523</c:v>
                </c:pt>
                <c:pt idx="261">
                  <c:v>-0.0707326983402603</c:v>
                </c:pt>
                <c:pt idx="262">
                  <c:v>-0.0679571417628806</c:v>
                </c:pt>
                <c:pt idx="263">
                  <c:v>-0.06530648504878486</c:v>
                </c:pt>
                <c:pt idx="264">
                  <c:v>-0.06278437440788316</c:v>
                </c:pt>
                <c:pt idx="265">
                  <c:v>-0.06039434934224336</c:v>
                </c:pt>
                <c:pt idx="266">
                  <c:v>-0.05813982858527323</c:v>
                </c:pt>
                <c:pt idx="267">
                  <c:v>-0.056024096685404264</c:v>
                </c:pt>
                <c:pt idx="268">
                  <c:v>-0.054050291305346165</c:v>
                </c:pt>
                <c:pt idx="269">
                  <c:v>-0.05222139130030547</c:v>
                </c:pt>
                <c:pt idx="270">
                  <c:v>-0.05054020563055825</c:v>
                </c:pt>
                <c:pt idx="271">
                  <c:v>-0.04900936315511217</c:v>
                </c:pt>
                <c:pt idx="272">
                  <c:v>-0.047631303344844854</c:v>
                </c:pt>
                <c:pt idx="273">
                  <c:v>-0.046408267944660554</c:v>
                </c:pt>
                <c:pt idx="274">
                  <c:v>-0.04534229360571278</c:v>
                </c:pt>
                <c:pt idx="275">
                  <c:v>-0.04443520550022769</c:v>
                </c:pt>
                <c:pt idx="276">
                  <c:v>-0.04368861192343829</c:v>
                </c:pt>
                <c:pt idx="277">
                  <c:v>-0.043103899879167684</c:v>
                </c:pt>
                <c:pt idx="278">
                  <c:v>-0.042682231638410686</c:v>
                </c:pt>
                <c:pt idx="279">
                  <c:v>-0.04242454225335003</c:v>
                </c:pt>
                <c:pt idx="280">
                  <c:v>-0.042331538002988583</c:v>
                </c:pt>
                <c:pt idx="281">
                  <c:v>-0.042403695740870634</c:v>
                </c:pt>
                <c:pt idx="282">
                  <c:v>-0.04264126311047613</c:v>
                </c:pt>
                <c:pt idx="283">
                  <c:v>-0.04304425958929162</c:v>
                </c:pt>
                <c:pt idx="284">
                  <c:v>-0.04361247831904569</c:v>
                </c:pt>
                <c:pt idx="285">
                  <c:v>-0.04434548867645291</c:v>
                </c:pt>
                <c:pt idx="286">
                  <c:v>-0.045242639536419715</c:v>
                </c:pt>
                <c:pt idx="287">
                  <c:v>-0.046303063177879744</c:v>
                </c:pt>
                <c:pt idx="288">
                  <c:v>-0.047525679781324326</c:v>
                </c:pt>
                <c:pt idx="289">
                  <c:v>-0.04890920246629488</c:v>
                </c:pt>
                <c:pt idx="290">
                  <c:v>-0.05045214281719346</c:v>
                </c:pt>
                <c:pt idx="291">
                  <c:v>-0.05215281684601841</c:v>
                </c:pt>
                <c:pt idx="292">
                  <c:v>-0.05400935134145918</c:v>
                </c:pt>
                <c:pt idx="293">
                  <c:v>-0.05601969055504935</c:v>
                </c:pt>
                <c:pt idx="294">
                  <c:v>-0.05818160317645052</c:v>
                </c:pt>
                <c:pt idx="295">
                  <c:v>-0.060492689551915224</c:v>
                </c:pt>
                <c:pt idx="296">
                  <c:v>-0.06295038910193018</c:v>
                </c:pt>
                <c:pt idx="297">
                  <c:v>-0.06555198789634042</c:v>
                </c:pt>
                <c:pt idx="298">
                  <c:v>-0.06829462634763506</c:v>
                </c:pt>
                <c:pt idx="299">
                  <c:v>-0.07117530698565794</c:v>
                </c:pt>
                <c:pt idx="300">
                  <c:v>-0.07419090227951741</c:v>
                </c:pt>
                <c:pt idx="301">
                  <c:v>-0.07733816247521758</c:v>
                </c:pt>
                <c:pt idx="302">
                  <c:v>-0.08061372342011969</c:v>
                </c:pt>
                <c:pt idx="303">
                  <c:v>-0.08401411434805367</c:v>
                </c:pt>
                <c:pt idx="304">
                  <c:v>-0.08753576560143322</c:v>
                </c:pt>
                <c:pt idx="305">
                  <c:v>-0.09117501626940527</c:v>
                </c:pt>
                <c:pt idx="306">
                  <c:v>-0.09492812172340098</c:v>
                </c:pt>
                <c:pt idx="307">
                  <c:v>-0.09879126103395369</c:v>
                </c:pt>
                <c:pt idx="308">
                  <c:v>-0.10276054425491682</c:v>
                </c:pt>
                <c:pt idx="309">
                  <c:v>-0.10683201956336269</c:v>
                </c:pt>
                <c:pt idx="310">
                  <c:v>-0.11100168024553708</c:v>
                </c:pt>
                <c:pt idx="311">
                  <c:v>-0.11526547152122807</c:v>
                </c:pt>
                <c:pt idx="312">
                  <c:v>-0.1196192972006207</c:v>
                </c:pt>
                <c:pt idx="313">
                  <c:v>-0.12405902616954961</c:v>
                </c:pt>
                <c:pt idx="314">
                  <c:v>-0.12858049870053528</c:v>
                </c:pt>
                <c:pt idx="315">
                  <c:v>-0.13317953258849474</c:v>
                </c:pt>
                <c:pt idx="316">
                  <c:v>-0.13785192911138916</c:v>
                </c:pt>
                <c:pt idx="317">
                  <c:v>-0.14259347881722284</c:v>
                </c:pt>
                <c:pt idx="318">
                  <c:v>-0.14739996714002684</c:v>
                </c:pt>
                <c:pt idx="319">
                  <c:v>-0.15226717984843952</c:v>
                </c:pt>
                <c:pt idx="320">
                  <c:v>-0.15719090833143556</c:v>
                </c:pt>
                <c:pt idx="321">
                  <c:v>-0.16216695472661413</c:v>
                </c:pt>
                <c:pt idx="322">
                  <c:v>-0.16719113689723503</c:v>
                </c:pt>
                <c:pt idx="323">
                  <c:v>-0.17225929326485118</c:v>
                </c:pt>
                <c:pt idx="324">
                  <c:v>-0.17736728750507202</c:v>
                </c:pt>
                <c:pt idx="325">
                  <c:v>-0.18251101311451146</c:v>
                </c:pt>
                <c:pt idx="326">
                  <c:v>-0.1876863978575588</c:v>
                </c:pt>
                <c:pt idx="327">
                  <c:v>-0.1928894081020277</c:v>
                </c:pt>
                <c:pt idx="328">
                  <c:v>-0.1981160530532639</c:v>
                </c:pt>
                <c:pt idx="329">
                  <c:v>-0.2033623888966336</c:v>
                </c:pt>
                <c:pt idx="330">
                  <c:v>-0.20862452285877126</c:v>
                </c:pt>
                <c:pt idx="331">
                  <c:v>-0.21389861719833791</c:v>
                </c:pt>
                <c:pt idx="332">
                  <c:v>-0.2191808931373999</c:v>
                </c:pt>
                <c:pt idx="333">
                  <c:v>-0.22446763474495002</c:v>
                </c:pt>
                <c:pt idx="334">
                  <c:v>-0.22975519278447015</c:v>
                </c:pt>
                <c:pt idx="335">
                  <c:v>-0.23503998853780655</c:v>
                </c:pt>
                <c:pt idx="336">
                  <c:v>-0.24031851761810963</c:v>
                </c:pt>
                <c:pt idx="337">
                  <c:v>-0.24558735378499197</c:v>
                </c:pt>
                <c:pt idx="338">
                  <c:v>-0.25084315277555347</c:v>
                </c:pt>
                <c:pt idx="339">
                  <c:v>-0.25608265616548065</c:v>
                </c:pt>
                <c:pt idx="340">
                  <c:v>-0.261302695274946</c:v>
                </c:pt>
                <c:pt idx="341">
                  <c:v>-0.26650019513472034</c:v>
                </c:pt>
                <c:pt idx="342">
                  <c:v>-0.2716721785285746</c:v>
                </c:pt>
                <c:pt idx="343">
                  <c:v>-0.2768157701288132</c:v>
                </c:pt>
                <c:pt idx="344">
                  <c:v>-0.2819282007426561</c:v>
                </c:pt>
                <c:pt idx="345">
                  <c:v>-0.2870068116880824</c:v>
                </c:pt>
                <c:pt idx="346">
                  <c:v>-0.29204905931881575</c:v>
                </c:pt>
                <c:pt idx="347">
                  <c:v>-0.2970525197192583</c:v>
                </c:pt>
                <c:pt idx="348">
                  <c:v>-0.3020148935914292</c:v>
                </c:pt>
                <c:pt idx="349">
                  <c:v>-0.3069340113573773</c:v>
                </c:pt>
                <c:pt idx="350">
                  <c:v>-0.31180783850204075</c:v>
                </c:pt>
                <c:pt idx="351">
                  <c:v>-0.316634481183218</c:v>
                </c:pt>
                <c:pt idx="352">
                  <c:v>-0.3214121921371724</c:v>
                </c:pt>
                <c:pt idx="353">
                  <c:v>-0.32613937691039485</c:v>
                </c:pt>
                <c:pt idx="354">
                  <c:v>-0.33081460045030464</c:v>
                </c:pt>
                <c:pt idx="355">
                  <c:v>-0.3354365940900763</c:v>
                </c:pt>
                <c:pt idx="356">
                  <c:v>-0.3400042629654574</c:v>
                </c:pt>
                <c:pt idx="357">
                  <c:v>-0.34451669390434314</c:v>
                </c:pt>
                <c:pt idx="358">
                  <c:v>-0.3489731638330469</c:v>
                </c:pt>
                <c:pt idx="359">
                  <c:v>-0.3533731487466564</c:v>
                </c:pt>
              </c:numCache>
            </c:numRef>
          </c:xVal>
          <c:yVal>
            <c:numRef>
              <c:f>Data!$X$4:$X$363</c:f>
              <c:numCache>
                <c:ptCount val="360"/>
                <c:pt idx="0">
                  <c:v>3.1921192754969736</c:v>
                </c:pt>
                <c:pt idx="1">
                  <c:v>3.183476569629894</c:v>
                </c:pt>
                <c:pt idx="2">
                  <c:v>3.174641592355729</c:v>
                </c:pt>
                <c:pt idx="3">
                  <c:v>3.1656144741096717</c:v>
                </c:pt>
                <c:pt idx="4">
                  <c:v>3.1563952739053383</c:v>
                </c:pt>
                <c:pt idx="5">
                  <c:v>3.146983973255641</c:v>
                </c:pt>
                <c:pt idx="6">
                  <c:v>3.1373804700932224</c:v>
                </c:pt>
                <c:pt idx="7">
                  <c:v>3.127584572725573</c:v>
                </c:pt>
                <c:pt idx="8">
                  <c:v>3.1175959938676367</c:v>
                </c:pt>
                <c:pt idx="9">
                  <c:v>3.1074143448038303</c:v>
                </c:pt>
                <c:pt idx="10">
                  <c:v>3.0970391297419724</c:v>
                </c:pt>
                <c:pt idx="11">
                  <c:v>3.08646974043408</c:v>
                </c:pt>
                <c:pt idx="12">
                  <c:v>3.075705451153371</c:v>
                </c:pt>
                <c:pt idx="13">
                  <c:v>3.064745414133735</c:v>
                </c:pt>
                <c:pt idx="14">
                  <c:v>3.053588655597493</c:v>
                </c:pt>
                <c:pt idx="15">
                  <c:v>3.0422340725200607</c:v>
                </c:pt>
                <c:pt idx="16">
                  <c:v>3.030680430306546</c:v>
                </c:pt>
                <c:pt idx="17">
                  <c:v>3.018926361585983</c:v>
                </c:pt>
                <c:pt idx="18">
                  <c:v>3.006970366364253</c:v>
                </c:pt>
                <c:pt idx="19">
                  <c:v>2.9948108138177396</c:v>
                </c:pt>
                <c:pt idx="20">
                  <c:v>2.982445946056874</c:v>
                </c:pt>
                <c:pt idx="21">
                  <c:v>2.969873884242978</c:v>
                </c:pt>
                <c:pt idx="22">
                  <c:v>2.957092637503985</c:v>
                </c:pt>
                <c:pt idx="23">
                  <c:v>2.9441001151658206</c:v>
                </c:pt>
                <c:pt idx="24">
                  <c:v>2.9308941428971735</c:v>
                </c:pt>
                <c:pt idx="25">
                  <c:v>2.9174724834575034</c:v>
                </c:pt>
                <c:pt idx="26">
                  <c:v>2.9038328628419494</c:v>
                </c:pt>
                <c:pt idx="27">
                  <c:v>2.889973002733459</c:v>
                </c:pt>
                <c:pt idx="28">
                  <c:v>2.8758906603025656</c:v>
                </c:pt>
                <c:pt idx="29">
                  <c:v>2.8615836765388325</c:v>
                </c:pt>
                <c:pt idx="30">
                  <c:v>2.8470500344552403</c:v>
                </c:pt>
                <c:pt idx="31">
                  <c:v>2.832287928676185</c:v>
                </c:pt>
                <c:pt idx="32">
                  <c:v>2.817295848099402</c:v>
                </c:pt>
                <c:pt idx="33">
                  <c:v>2.8020726735079924</c:v>
                </c:pt>
                <c:pt idx="34">
                  <c:v>2.7866177921950888</c:v>
                </c:pt>
                <c:pt idx="35">
                  <c:v>2.7709312318412325</c:v>
                </c:pt>
                <c:pt idx="36">
                  <c:v>2.755013816041244</c:v>
                </c:pt>
                <c:pt idx="37">
                  <c:v>2.7388673439951745</c:v>
                </c:pt>
                <c:pt idx="38">
                  <c:v>2.722494796933621</c:v>
                </c:pt>
                <c:pt idx="39">
                  <c:v>2.7059005738100907</c:v>
                </c:pt>
                <c:pt idx="40">
                  <c:v>2.689090758622349</c:v>
                </c:pt>
                <c:pt idx="41">
                  <c:v>2.672073421369959</c:v>
                </c:pt>
                <c:pt idx="42">
                  <c:v>2.6548589540551366</c:v>
                </c:pt>
                <c:pt idx="43">
                  <c:v>2.6374604422139285</c:v>
                </c:pt>
                <c:pt idx="44">
                  <c:v>2.619894071139341</c:v>
                </c:pt>
                <c:pt idx="45">
                  <c:v>2.6021795641326593</c:v>
                </c:pt>
                <c:pt idx="46">
                  <c:v>2.5843406476959756</c:v>
                </c:pt>
                <c:pt idx="47">
                  <c:v>2.5664055354648445</c:v>
                </c:pt>
                <c:pt idx="48">
                  <c:v>2.5484074188043557</c:v>
                </c:pt>
                <c:pt idx="49">
                  <c:v>2.5303849473240976</c:v>
                </c:pt>
                <c:pt idx="50">
                  <c:v>2.512382677149804</c:v>
                </c:pt>
                <c:pt idx="51">
                  <c:v>2.4944514587711595</c:v>
                </c:pt>
                <c:pt idx="52">
                  <c:v>2.4766487299652056</c:v>
                </c:pt>
                <c:pt idx="53">
                  <c:v>2.459038673166103</c:v>
                </c:pt>
                <c:pt idx="54">
                  <c:v>2.4416921914343725</c:v>
                </c:pt>
                <c:pt idx="55">
                  <c:v>2.4246866538355074</c:v>
                </c:pt>
                <c:pt idx="56">
                  <c:v>2.408105360749049</c:v>
                </c:pt>
                <c:pt idx="57">
                  <c:v>2.3920366837090965</c:v>
                </c:pt>
                <c:pt idx="58">
                  <c:v>2.376572844111786</c:v>
                </c:pt>
                <c:pt idx="59">
                  <c:v>2.3618083115281703</c:v>
                </c:pt>
                <c:pt idx="60">
                  <c:v>2.3478378258516015</c:v>
                </c:pt>
                <c:pt idx="61">
                  <c:v>2.334754077564765</c:v>
                </c:pt>
                <c:pt idx="62">
                  <c:v>2.3226451152637657</c:v>
                </c:pt>
                <c:pt idx="63">
                  <c:v>2.3115915860610503</c:v>
                </c:pt>
                <c:pt idx="64">
                  <c:v>2.301663948165477</c:v>
                </c:pt>
                <c:pt idx="65">
                  <c:v>2.2929198205635677</c:v>
                </c:pt>
                <c:pt idx="66">
                  <c:v>2.285401647082523</c:v>
                </c:pt>
                <c:pt idx="67">
                  <c:v>2.279134847084248</c:v>
                </c:pt>
                <c:pt idx="68">
                  <c:v>2.2741266006875502</c:v>
                </c:pt>
                <c:pt idx="69">
                  <c:v>2.270365373789119</c:v>
                </c:pt>
                <c:pt idx="70">
                  <c:v>2.2678212314906565</c:v>
                </c:pt>
                <c:pt idx="71">
                  <c:v>2.2664469247428425</c:v>
                </c:pt>
                <c:pt idx="72">
                  <c:v>2.2661796724520036</c:v>
                </c:pt>
                <c:pt idx="73">
                  <c:v>2.266943508185019</c:v>
                </c:pt>
                <c:pt idx="74">
                  <c:v>2.2686520234481335</c:v>
                </c:pt>
                <c:pt idx="75">
                  <c:v>2.271211321929683</c:v>
                </c:pt>
                <c:pt idx="76">
                  <c:v>2.2745230013969744</c:v>
                </c:pt>
                <c:pt idx="77">
                  <c:v>2.2784869994425083</c:v>
                </c:pt>
                <c:pt idx="78">
                  <c:v>2.283004171203201</c:v>
                </c:pt>
                <c:pt idx="79">
                  <c:v>2.2879785058181867</c:v>
                </c:pt>
                <c:pt idx="80">
                  <c:v>2.2933189282272317</c:v>
                </c:pt>
                <c:pt idx="81">
                  <c:v>2.298940669451525</c:v>
                </c:pt>
                <c:pt idx="82">
                  <c:v>2.304766218717414</c:v>
                </c:pt>
                <c:pt idx="83">
                  <c:v>2.3107258931919725</c:v>
                </c:pt>
                <c:pt idx="84">
                  <c:v>2.3167580755245702</c:v>
                </c:pt>
                <c:pt idx="85">
                  <c:v>2.3228091766137773</c:v>
                </c:pt>
                <c:pt idx="86">
                  <c:v>2.3288333823833756</c:v>
                </c:pt>
                <c:pt idx="87">
                  <c:v>2.3347922404041683</c:v>
                </c:pt>
                <c:pt idx="88">
                  <c:v>2.3406541364385594</c:v>
                </c:pt>
                <c:pt idx="89">
                  <c:v>2.346393703705124</c:v>
                </c:pt>
                <c:pt idx="90">
                  <c:v>2.3519911998709073</c:v>
                </c:pt>
                <c:pt idx="91">
                  <c:v>2.35743187920075</c:v>
                </c:pt>
                <c:pt idx="92">
                  <c:v>2.3627053803847233</c:v>
                </c:pt>
                <c:pt idx="93">
                  <c:v>2.367805144575545</c:v>
                </c:pt>
                <c:pt idx="94">
                  <c:v>2.3727278731871673</c:v>
                </c:pt>
                <c:pt idx="95">
                  <c:v>2.377473031017333</c:v>
                </c:pt>
                <c:pt idx="96">
                  <c:v>2.3820423971770595</c:v>
                </c:pt>
                <c:pt idx="97">
                  <c:v>2.386439664021265</c:v>
                </c:pt>
                <c:pt idx="98">
                  <c:v>2.390670082647257</c:v>
                </c:pt>
                <c:pt idx="99">
                  <c:v>2.3947401524347933</c:v>
                </c:pt>
                <c:pt idx="100">
                  <c:v>2.3986573514261664</c:v>
                </c:pt>
                <c:pt idx="101">
                  <c:v>2.402429903987348</c:v>
                </c:pt>
                <c:pt idx="102">
                  <c:v>2.406066582066847</c:v>
                </c:pt>
                <c:pt idx="103">
                  <c:v>2.409576536409859</c:v>
                </c:pt>
                <c:pt idx="104">
                  <c:v>2.4129691542379557</c:v>
                </c:pt>
                <c:pt idx="105">
                  <c:v>2.416253940127587</c:v>
                </c:pt>
                <c:pt idx="106">
                  <c:v>2.419440417083764</c:v>
                </c:pt>
                <c:pt idx="107">
                  <c:v>2.4225380450858163</c:v>
                </c:pt>
                <c:pt idx="108">
                  <c:v>2.4255561546646245</c:v>
                </c:pt>
                <c:pt idx="109">
                  <c:v>2.4285038933443226</c:v>
                </c:pt>
                <c:pt idx="110">
                  <c:v>2.4313901830398335</c:v>
                </c:pt>
                <c:pt idx="111">
                  <c:v>2.434223686740197</c:v>
                </c:pt>
                <c:pt idx="112">
                  <c:v>2.43701278302513</c:v>
                </c:pt>
                <c:pt idx="113">
                  <c:v>2.439765547157784</c:v>
                </c:pt>
                <c:pt idx="114">
                  <c:v>2.4424897376708166</c:v>
                </c:pt>
                <c:pt idx="115">
                  <c:v>2.4451927875167634</c:v>
                </c:pt>
                <c:pt idx="116">
                  <c:v>2.447881798988744</c:v>
                </c:pt>
                <c:pt idx="117">
                  <c:v>2.450563541735299</c:v>
                </c:pt>
                <c:pt idx="118">
                  <c:v>2.4532444532954765</c:v>
                </c:pt>
                <c:pt idx="119">
                  <c:v>2.455930641668694</c:v>
                </c:pt>
                <c:pt idx="120">
                  <c:v>2.458627889510084</c:v>
                </c:pt>
                <c:pt idx="121">
                  <c:v>2.4613416596074096</c:v>
                </c:pt>
                <c:pt idx="122">
                  <c:v>2.464077101351632</c:v>
                </c:pt>
                <c:pt idx="123">
                  <c:v>2.466839057960981</c:v>
                </c:pt>
                <c:pt idx="124">
                  <c:v>2.4696320742590596</c:v>
                </c:pt>
                <c:pt idx="125">
                  <c:v>2.472460404842106</c:v>
                </c:pt>
                <c:pt idx="126">
                  <c:v>2.475328022499795</c:v>
                </c:pt>
                <c:pt idx="127">
                  <c:v>2.478238626778768</c:v>
                </c:pt>
                <c:pt idx="128">
                  <c:v>2.4811956525989474</c:v>
                </c:pt>
                <c:pt idx="129">
                  <c:v>2.4842022788503226</c:v>
                </c:pt>
                <c:pt idx="130">
                  <c:v>2.487261436912637</c:v>
                </c:pt>
                <c:pt idx="131">
                  <c:v>2.4903758190528005</c:v>
                </c:pt>
                <c:pt idx="132">
                  <c:v>2.493547886665187</c:v>
                </c:pt>
                <c:pt idx="133">
                  <c:v>2.4967798783285757</c:v>
                </c:pt>
                <c:pt idx="134">
                  <c:v>2.5000738176606556</c:v>
                </c:pt>
                <c:pt idx="135">
                  <c:v>2.503431520956903</c:v>
                </c:pt>
                <c:pt idx="136">
                  <c:v>2.506854604605522</c:v>
                </c:pt>
                <c:pt idx="137">
                  <c:v>2.5103444922741014</c:v>
                </c:pt>
                <c:pt idx="138">
                  <c:v>2.513902421866905</c:v>
                </c:pt>
                <c:pt idx="139">
                  <c:v>2.51752945225432</c:v>
                </c:pt>
                <c:pt idx="140">
                  <c:v>2.521226469778088</c:v>
                </c:pt>
                <c:pt idx="141">
                  <c:v>2.524994194537626</c:v>
                </c:pt>
                <c:pt idx="142">
                  <c:v>2.5288331864640243</c:v>
                </c:pt>
                <c:pt idx="143">
                  <c:v>2.5327438511893376</c:v>
                </c:pt>
                <c:pt idx="144">
                  <c:v>2.5367264457195153</c:v>
                </c:pt>
                <c:pt idx="145">
                  <c:v>2.5407810839198786</c:v>
                </c:pt>
                <c:pt idx="146">
                  <c:v>2.544907741822432</c:v>
                </c:pt>
                <c:pt idx="147">
                  <c:v>2.549106262764526</c:v>
                </c:pt>
                <c:pt idx="148">
                  <c:v>2.5533763623685166</c:v>
                </c:pt>
                <c:pt idx="149">
                  <c:v>2.557717633372134</c:v>
                </c:pt>
                <c:pt idx="150">
                  <c:v>2.562129550319183</c:v>
                </c:pt>
                <c:pt idx="151">
                  <c:v>2.5666114741201618</c:v>
                </c:pt>
                <c:pt idx="152">
                  <c:v>2.5711626564922097</c:v>
                </c:pt>
                <c:pt idx="153">
                  <c:v>2.575782244287642</c:v>
                </c:pt>
                <c:pt idx="154">
                  <c:v>2.5804692837201264</c:v>
                </c:pt>
                <c:pt idx="155">
                  <c:v>2.585222724497339</c:v>
                </c:pt>
                <c:pt idx="156">
                  <c:v>2.5900414238687026</c:v>
                </c:pt>
                <c:pt idx="157">
                  <c:v>2.594924150596583</c:v>
                </c:pt>
                <c:pt idx="158">
                  <c:v>2.5998695888590517</c:v>
                </c:pt>
                <c:pt idx="159">
                  <c:v>2.6048763420921013</c:v>
                </c:pt>
                <c:pt idx="160">
                  <c:v>2.609942936778908</c:v>
                </c:pt>
                <c:pt idx="161">
                  <c:v>2.615067826193555</c:v>
                </c:pt>
                <c:pt idx="162">
                  <c:v>2.62024939410629</c:v>
                </c:pt>
                <c:pt idx="163">
                  <c:v>2.625485958457207</c:v>
                </c:pt>
                <c:pt idx="164">
                  <c:v>2.6307757750049916</c:v>
                </c:pt>
                <c:pt idx="165">
                  <c:v>2.6361170409570787</c:v>
                </c:pt>
                <c:pt idx="166">
                  <c:v>2.6415078985873572</c:v>
                </c:pt>
                <c:pt idx="167">
                  <c:v>2.6469464388473347</c:v>
                </c:pt>
                <c:pt idx="168">
                  <c:v>2.6524307049763385</c:v>
                </c:pt>
                <c:pt idx="169">
                  <c:v>2.657958696116184</c:v>
                </c:pt>
                <c:pt idx="170">
                  <c:v>2.6635283709354005</c:v>
                </c:pt>
                <c:pt idx="171">
                  <c:v>2.6691376512678846</c:v>
                </c:pt>
                <c:pt idx="172">
                  <c:v>2.6747844257705573</c:v>
                </c:pt>
                <c:pt idx="173">
                  <c:v>2.680466553604343</c:v>
                </c:pt>
                <c:pt idx="174">
                  <c:v>2.686181868142457</c:v>
                </c:pt>
                <c:pt idx="175">
                  <c:v>2.6919281807097106</c:v>
                </c:pt>
                <c:pt idx="176">
                  <c:v>2.6977032843562045</c:v>
                </c:pt>
                <c:pt idx="177">
                  <c:v>2.7035049576684287</c:v>
                </c:pt>
                <c:pt idx="178">
                  <c:v>2.7093309686204368</c:v>
                </c:pt>
                <c:pt idx="179">
                  <c:v>2.7151790784673464</c:v>
                </c:pt>
                <c:pt idx="180">
                  <c:v>2.721047045683022</c:v>
                </c:pt>
                <c:pt idx="181">
                  <c:v>2.726932629943326</c:v>
                </c:pt>
                <c:pt idx="182">
                  <c:v>2.7328335961558725</c:v>
                </c:pt>
                <c:pt idx="183">
                  <c:v>2.7387477185366524</c:v>
                </c:pt>
                <c:pt idx="184">
                  <c:v>2.7446727847334156</c:v>
                </c:pt>
                <c:pt idx="185">
                  <c:v>2.750606599995024</c:v>
                </c:pt>
                <c:pt idx="186">
                  <c:v>2.7565469913854184</c:v>
                </c:pt>
                <c:pt idx="187">
                  <c:v>2.762491812040116</c:v>
                </c:pt>
                <c:pt idx="188">
                  <c:v>2.7684389454624663</c:v>
                </c:pt>
                <c:pt idx="189">
                  <c:v>2.7743863098560633</c:v>
                </c:pt>
                <c:pt idx="190">
                  <c:v>2.7803318624889704</c:v>
                </c:pt>
                <c:pt idx="191">
                  <c:v>2.786273604084423</c:v>
                </c:pt>
                <c:pt idx="192">
                  <c:v>2.7922095832318603</c:v>
                </c:pt>
                <c:pt idx="193">
                  <c:v>2.7981379008110663</c:v>
                </c:pt>
                <c:pt idx="194">
                  <c:v>2.8040567144212254</c:v>
                </c:pt>
                <c:pt idx="195">
                  <c:v>2.809964242805577</c:v>
                </c:pt>
                <c:pt idx="196">
                  <c:v>2.815858770261251</c:v>
                </c:pt>
                <c:pt idx="197">
                  <c:v>2.821738651022667</c:v>
                </c:pt>
                <c:pt idx="198">
                  <c:v>2.8276023136056585</c:v>
                </c:pt>
                <c:pt idx="199">
                  <c:v>2.8334482650982653</c:v>
                </c:pt>
                <c:pt idx="200">
                  <c:v>2.839275095382783</c:v>
                </c:pt>
                <c:pt idx="201">
                  <c:v>2.84508148127244</c:v>
                </c:pt>
                <c:pt idx="202">
                  <c:v>2.85086619054463</c:v>
                </c:pt>
                <c:pt idx="203">
                  <c:v>2.856628085851429</c:v>
                </c:pt>
                <c:pt idx="204">
                  <c:v>2.862366128486681</c:v>
                </c:pt>
                <c:pt idx="205">
                  <c:v>2.8680793819877453</c:v>
                </c:pt>
                <c:pt idx="206">
                  <c:v>2.8737670155486263</c:v>
                </c:pt>
                <c:pt idx="207">
                  <c:v>2.87942830722011</c:v>
                </c:pt>
                <c:pt idx="208">
                  <c:v>2.8850626468712735</c:v>
                </c:pt>
                <c:pt idx="209">
                  <c:v>2.890669538885766</c:v>
                </c:pt>
                <c:pt idx="210">
                  <c:v>2.8962486045653004</c:v>
                </c:pt>
                <c:pt idx="211">
                  <c:v>2.901799584211979</c:v>
                </c:pt>
                <c:pt idx="212">
                  <c:v>2.9073223388604337</c:v>
                </c:pt>
                <c:pt idx="213">
                  <c:v>2.912816851630375</c:v>
                </c:pt>
                <c:pt idx="214">
                  <c:v>2.9182832286697713</c:v>
                </c:pt>
                <c:pt idx="215">
                  <c:v>2.9237216996590263</c:v>
                </c:pt>
                <c:pt idx="216">
                  <c:v>2.929132617846679</c:v>
                </c:pt>
                <c:pt idx="217">
                  <c:v>2.934516459587774</c:v>
                </c:pt>
                <c:pt idx="218">
                  <c:v>2.9398738233568795</c:v>
                </c:pt>
                <c:pt idx="219">
                  <c:v>2.945205428209042</c:v>
                </c:pt>
                <c:pt idx="220">
                  <c:v>2.9505121116634183</c:v>
                </c:pt>
                <c:pt idx="221">
                  <c:v>2.9557948269864642</c:v>
                </c:pt>
                <c:pt idx="222">
                  <c:v>2.961054639853817</c:v>
                </c:pt>
                <c:pt idx="223">
                  <c:v>2.9662927243728796</c:v>
                </c:pt>
                <c:pt idx="224">
                  <c:v>2.971510358451341</c:v>
                </c:pt>
                <c:pt idx="225">
                  <c:v>2.9767089185004516</c:v>
                </c:pt>
                <c:pt idx="226">
                  <c:v>2.981889873466044</c:v>
                </c:pt>
                <c:pt idx="227">
                  <c:v>2.9870547781847003</c:v>
                </c:pt>
                <c:pt idx="228">
                  <c:v>2.992205266067398</c:v>
                </c:pt>
                <c:pt idx="229">
                  <c:v>2.9973430411181647</c:v>
                </c:pt>
                <c:pt idx="230">
                  <c:v>3.0024698693009193</c:v>
                </c:pt>
                <c:pt idx="231">
                  <c:v>3.0075875692734604</c:v>
                </c:pt>
                <c:pt idx="232">
                  <c:v>3.0126980025137176</c:v>
                </c:pt>
                <c:pt idx="233">
                  <c:v>3.0178030628696493</c:v>
                </c:pt>
                <c:pt idx="234">
                  <c:v>3.022904665570527</c:v>
                </c:pt>
                <c:pt idx="235">
                  <c:v>3.028004735743746</c:v>
                </c:pt>
                <c:pt idx="236">
                  <c:v>3.033105196487706</c:v>
                </c:pt>
                <c:pt idx="237">
                  <c:v>3.038207956557393</c:v>
                </c:pt>
                <c:pt idx="238">
                  <c:v>3.0433148977253692</c:v>
                </c:pt>
                <c:pt idx="239">
                  <c:v>3.0484278618864153</c:v>
                </c:pt>
                <c:pt idx="240">
                  <c:v>3.053548637979275</c:v>
                </c:pt>
                <c:pt idx="241">
                  <c:v>3.058678948803607</c:v>
                </c:pt>
                <c:pt idx="242">
                  <c:v>3.0638204378142655</c:v>
                </c:pt>
                <c:pt idx="243">
                  <c:v>3.0689746559783035</c:v>
                </c:pt>
                <c:pt idx="244">
                  <c:v>3.074143048782643</c:v>
                </c:pt>
                <c:pt idx="245">
                  <c:v>3.0793269434819415</c:v>
                </c:pt>
                <c:pt idx="246">
                  <c:v>3.0845275366768994</c:v>
                </c:pt>
                <c:pt idx="247">
                  <c:v>3.0897458823130006</c:v>
                </c:pt>
                <c:pt idx="248">
                  <c:v>3.094982880188295</c:v>
                </c:pt>
                <c:pt idx="249">
                  <c:v>3.1002392650566177</c:v>
                </c:pt>
                <c:pt idx="250">
                  <c:v>3.1055155964091945</c:v>
                </c:pt>
                <c:pt idx="251">
                  <c:v>3.110812249013282</c:v>
                </c:pt>
                <c:pt idx="252">
                  <c:v>3.116129404281127</c:v>
                </c:pt>
                <c:pt idx="253">
                  <c:v>3.121467042536315</c:v>
                </c:pt>
                <c:pt idx="254">
                  <c:v>3.12682493623745</c:v>
                </c:pt>
                <c:pt idx="255">
                  <c:v>3.1322026442113198</c:v>
                </c:pt>
                <c:pt idx="256">
                  <c:v>3.1375995069391776</c:v>
                </c:pt>
                <c:pt idx="257">
                  <c:v>3.1430146429307806</c:v>
                </c:pt>
                <c:pt idx="258">
                  <c:v>3.1484469462113625</c:v>
                </c:pt>
                <c:pt idx="259">
                  <c:v>3.153895084937082</c:v>
                </c:pt>
                <c:pt idx="260">
                  <c:v>3.1593575011445907</c:v>
                </c:pt>
                <c:pt idx="261">
                  <c:v>3.1648324116305773</c:v>
                </c:pt>
                <c:pt idx="262">
                  <c:v>3.1703178099474574</c:v>
                </c:pt>
                <c:pt idx="263">
                  <c:v>3.175811469491955</c:v>
                </c:pt>
                <c:pt idx="264">
                  <c:v>3.1813109476543415</c:v>
                </c:pt>
                <c:pt idx="265">
                  <c:v>3.186813590987613</c:v>
                </c:pt>
                <c:pt idx="266">
                  <c:v>3.1923165413480197</c:v>
                </c:pt>
                <c:pt idx="267">
                  <c:v>3.1978167429512805</c:v>
                </c:pt>
                <c:pt idx="268">
                  <c:v>3.203310950282422</c:v>
                </c:pt>
                <c:pt idx="269">
                  <c:v>3.2087957367917896</c:v>
                </c:pt>
                <c:pt idx="270">
                  <c:v>3.2142675043051536</c:v>
                </c:pt>
                <c:pt idx="271">
                  <c:v>3.219722493072222</c:v>
                </c:pt>
                <c:pt idx="272">
                  <c:v>3.22515679237522</c:v>
                </c:pt>
                <c:pt idx="273">
                  <c:v>3.230566351617389</c:v>
                </c:pt>
                <c:pt idx="274">
                  <c:v>3.2359469918104633</c:v>
                </c:pt>
                <c:pt idx="275">
                  <c:v>3.2412944173802436</c:v>
                </c:pt>
                <c:pt idx="276">
                  <c:v>3.2466042282102237</c:v>
                </c:pt>
                <c:pt idx="277">
                  <c:v>3.2518719318449554</c:v>
                </c:pt>
                <c:pt idx="278">
                  <c:v>3.257092955777151</c:v>
                </c:pt>
                <c:pt idx="279">
                  <c:v>3.2622626597455833</c:v>
                </c:pt>
                <c:pt idx="280">
                  <c:v>3.267376347974386</c:v>
                </c:pt>
                <c:pt idx="281">
                  <c:v>3.2724292812884115</c:v>
                </c:pt>
                <c:pt idx="282">
                  <c:v>3.277416689043749</c:v>
                </c:pt>
                <c:pt idx="283">
                  <c:v>3.2823337808172575</c:v>
                </c:pt>
                <c:pt idx="284">
                  <c:v>3.287175757803929</c:v>
                </c:pt>
                <c:pt idx="285">
                  <c:v>3.291937823876069</c:v>
                </c:pt>
                <c:pt idx="286">
                  <c:v>3.296615196263422</c:v>
                </c:pt>
                <c:pt idx="287">
                  <c:v>3.3012031158186703</c:v>
                </c:pt>
                <c:pt idx="288">
                  <c:v>3.305696856837794</c:v>
                </c:pt>
                <c:pt idx="289">
                  <c:v>3.3100917364099147</c:v>
                </c:pt>
                <c:pt idx="290">
                  <c:v>3.3143831232760834</c:v>
                </c:pt>
                <c:pt idx="291">
                  <c:v>3.3185664461811477</c:v>
                </c:pt>
                <c:pt idx="292">
                  <c:v>3.3226372017073125</c:v>
                </c:pt>
                <c:pt idx="293">
                  <c:v>3.326590961582145</c:v>
                </c:pt>
                <c:pt idx="294">
                  <c:v>3.3304233794576668</c:v>
                </c:pt>
                <c:pt idx="295">
                  <c:v>3.334130197160765</c:v>
                </c:pt>
                <c:pt idx="296">
                  <c:v>3.337707250418385</c:v>
                </c:pt>
                <c:pt idx="297">
                  <c:v>3.341150474063914</c:v>
                </c:pt>
                <c:pt idx="298">
                  <c:v>3.3444559067337982</c:v>
                </c:pt>
                <c:pt idx="299">
                  <c:v>3.347619695065665</c:v>
                </c:pt>
                <c:pt idx="300">
                  <c:v>3.3506380974112986</c:v>
                </c:pt>
                <c:pt idx="301">
                  <c:v>3.3535074870794066</c:v>
                </c:pt>
                <c:pt idx="302">
                  <c:v>3.35622435512457</c:v>
                </c:pt>
                <c:pt idx="303">
                  <c:v>3.358785312699872</c:v>
                </c:pt>
                <c:pt idx="304">
                  <c:v>3.3611870929915746</c:v>
                </c:pt>
                <c:pt idx="305">
                  <c:v>3.363426552754824</c:v>
                </c:pt>
                <c:pt idx="306">
                  <c:v>3.3655006734698265</c:v>
                </c:pt>
                <c:pt idx="307">
                  <c:v>3.367406562138097</c:v>
                </c:pt>
                <c:pt idx="308">
                  <c:v>3.369141451738458</c:v>
                </c:pt>
                <c:pt idx="309">
                  <c:v>3.3707027013623208</c:v>
                </c:pt>
                <c:pt idx="310">
                  <c:v>3.3720877960475213</c:v>
                </c:pt>
                <c:pt idx="311">
                  <c:v>3.373294346329563</c:v>
                </c:pt>
                <c:pt idx="312">
                  <c:v>3.374320087528675</c:v>
                </c:pt>
                <c:pt idx="313">
                  <c:v>3.3751628787904275</c:v>
                </c:pt>
                <c:pt idx="314">
                  <c:v>3.3758207018970183</c:v>
                </c:pt>
                <c:pt idx="315">
                  <c:v>3.3762916598655965</c:v>
                </c:pt>
                <c:pt idx="316">
                  <c:v>3.37657397534919</c:v>
                </c:pt>
                <c:pt idx="317">
                  <c:v>3.376665988854999</c:v>
                </c:pt>
                <c:pt idx="318">
                  <c:v>3.3765661567939262</c:v>
                </c:pt>
                <c:pt idx="319">
                  <c:v>3.3762730493743764</c:v>
                </c:pt>
                <c:pt idx="320">
                  <c:v>3.375785348352428</c:v>
                </c:pt>
                <c:pt idx="321">
                  <c:v>3.3751018446496266</c:v>
                </c:pt>
                <c:pt idx="322">
                  <c:v>3.374221435848728</c:v>
                </c:pt>
                <c:pt idx="323">
                  <c:v>3.373143123576844</c:v>
                </c:pt>
                <c:pt idx="324">
                  <c:v>3.371866010784593</c:v>
                </c:pt>
                <c:pt idx="325">
                  <c:v>3.3703892989289677</c:v>
                </c:pt>
                <c:pt idx="326">
                  <c:v>3.3687122850668345</c:v>
                </c:pt>
                <c:pt idx="327">
                  <c:v>3.3668343588651393</c:v>
                </c:pt>
                <c:pt idx="328">
                  <c:v>3.3647549995331127</c:v>
                </c:pt>
                <c:pt idx="329">
                  <c:v>3.3624737726810254</c:v>
                </c:pt>
                <c:pt idx="330">
                  <c:v>3.359990327109293</c:v>
                </c:pt>
                <c:pt idx="331">
                  <c:v>3.357304391531015</c:v>
                </c:pt>
                <c:pt idx="332">
                  <c:v>3.354415771230382</c:v>
                </c:pt>
                <c:pt idx="333">
                  <c:v>3.3513243446587313</c:v>
                </c:pt>
                <c:pt idx="334">
                  <c:v>3.3480300599693904</c:v>
                </c:pt>
                <c:pt idx="335">
                  <c:v>3.344532931491897</c:v>
                </c:pt>
                <c:pt idx="336">
                  <c:v>3.3408330361456233</c:v>
                </c:pt>
                <c:pt idx="337">
                  <c:v>3.3369305097922632</c:v>
                </c:pt>
                <c:pt idx="338">
                  <c:v>3.3328255435262326</c:v>
                </c:pt>
                <c:pt idx="339">
                  <c:v>3.3285183799014755</c:v>
                </c:pt>
                <c:pt idx="340">
                  <c:v>3.324009309092836</c:v>
                </c:pt>
                <c:pt idx="341">
                  <c:v>3.3192986649896805</c:v>
                </c:pt>
                <c:pt idx="342">
                  <c:v>3.314386821219163</c:v>
                </c:pt>
                <c:pt idx="343">
                  <c:v>3.30927418709617</c:v>
                </c:pt>
                <c:pt idx="344">
                  <c:v>3.3039612034967147</c:v>
                </c:pt>
                <c:pt idx="345">
                  <c:v>3.298448338651336</c:v>
                </c:pt>
                <c:pt idx="346">
                  <c:v>3.2927360838548476</c:v>
                </c:pt>
                <c:pt idx="347">
                  <c:v>3.286824949088679</c:v>
                </c:pt>
                <c:pt idx="348">
                  <c:v>3.280715458551982</c:v>
                </c:pt>
                <c:pt idx="349">
                  <c:v>3.2744081460976644</c:v>
                </c:pt>
                <c:pt idx="350">
                  <c:v>3.2679035505696303</c:v>
                </c:pt>
                <c:pt idx="351">
                  <c:v>3.261202211037648</c:v>
                </c:pt>
                <c:pt idx="352">
                  <c:v>3.2543046619265716</c:v>
                </c:pt>
                <c:pt idx="353">
                  <c:v>3.2472114280370383</c:v>
                </c:pt>
                <c:pt idx="354">
                  <c:v>3.2399230194552926</c:v>
                </c:pt>
                <c:pt idx="355">
                  <c:v>3.2324399263505104</c:v>
                </c:pt>
                <c:pt idx="356">
                  <c:v>3.224762613658881</c:v>
                </c:pt>
                <c:pt idx="357">
                  <c:v>3.216891515654803</c:v>
                </c:pt>
                <c:pt idx="358">
                  <c:v>3.2088270304109283</c:v>
                </c:pt>
                <c:pt idx="359">
                  <c:v>3.200569514150444</c:v>
                </c:pt>
              </c:numCache>
            </c:numRef>
          </c:yVal>
          <c:smooth val="0"/>
        </c:ser>
        <c:axId val="65612565"/>
        <c:axId val="53642174"/>
      </c:scatterChart>
      <c:valAx>
        <c:axId val="656125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42174"/>
        <c:crossesAt val="5"/>
        <c:crossBetween val="midCat"/>
        <c:dispUnits/>
      </c:valAx>
      <c:valAx>
        <c:axId val="536421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125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"/>
          <c:y val="0.096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Leg Dir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B Dir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Data!$C$4:$C$363</c:f>
              <c:numCach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xVal>
          <c:yVal>
            <c:numRef>
              <c:f>Data!$H$4:$H$363</c:f>
              <c:numCache>
                <c:ptCount val="360"/>
                <c:pt idx="0">
                  <c:v>-108.12634666971839</c:v>
                </c:pt>
                <c:pt idx="1">
                  <c:v>-107.91661821025455</c:v>
                </c:pt>
                <c:pt idx="2">
                  <c:v>-107.70620537804004</c:v>
                </c:pt>
                <c:pt idx="3">
                  <c:v>-107.49513980064188</c:v>
                </c:pt>
                <c:pt idx="4">
                  <c:v>-107.2834528976131</c:v>
                </c:pt>
                <c:pt idx="5">
                  <c:v>-107.07117589052284</c:v>
                </c:pt>
                <c:pt idx="6">
                  <c:v>-106.85833981292451</c:v>
                </c:pt>
                <c:pt idx="7">
                  <c:v>-106.64497552026215</c:v>
                </c:pt>
                <c:pt idx="8">
                  <c:v>-106.43111369972254</c:v>
                </c:pt>
                <c:pt idx="9">
                  <c:v>-106.21678488002891</c:v>
                </c:pt>
                <c:pt idx="10">
                  <c:v>-106.00201944118385</c:v>
                </c:pt>
                <c:pt idx="11">
                  <c:v>-105.7868476241624</c:v>
                </c:pt>
                <c:pt idx="12">
                  <c:v>-105.57129954055814</c:v>
                </c:pt>
                <c:pt idx="13">
                  <c:v>-105.35540518218541</c:v>
                </c:pt>
                <c:pt idx="14">
                  <c:v>-105.13919443064053</c:v>
                </c:pt>
                <c:pt idx="15">
                  <c:v>-104.92269706682517</c:v>
                </c:pt>
                <c:pt idx="16">
                  <c:v>-104.7059427804345</c:v>
                </c:pt>
                <c:pt idx="17">
                  <c:v>-104.48896117941395</c:v>
                </c:pt>
                <c:pt idx="18">
                  <c:v>-104.27178179938743</c:v>
                </c:pt>
                <c:pt idx="19">
                  <c:v>-104.05443411305833</c:v>
                </c:pt>
                <c:pt idx="20">
                  <c:v>-103.83694753959203</c:v>
                </c:pt>
                <c:pt idx="21">
                  <c:v>-103.61935145397571</c:v>
                </c:pt>
                <c:pt idx="22">
                  <c:v>-103.4016751963643</c:v>
                </c:pt>
                <c:pt idx="23">
                  <c:v>-103.18394808141372</c:v>
                </c:pt>
                <c:pt idx="24">
                  <c:v>-102.96619940760505</c:v>
                </c:pt>
                <c:pt idx="25">
                  <c:v>-102.7484584665627</c:v>
                </c:pt>
                <c:pt idx="26">
                  <c:v>-102.53075455237045</c:v>
                </c:pt>
                <c:pt idx="27">
                  <c:v>-102.31311697088819</c:v>
                </c:pt>
                <c:pt idx="28">
                  <c:v>-102.09557504907278</c:v>
                </c:pt>
                <c:pt idx="29">
                  <c:v>-101.87815814430711</c:v>
                </c:pt>
                <c:pt idx="30">
                  <c:v>-101.6608956537378</c:v>
                </c:pt>
                <c:pt idx="31">
                  <c:v>-101.44381702363096</c:v>
                </c:pt>
                <c:pt idx="32">
                  <c:v>-101.22695175874162</c:v>
                </c:pt>
                <c:pt idx="33">
                  <c:v>-101.01032943170571</c:v>
                </c:pt>
                <c:pt idx="34">
                  <c:v>-100.79397969245557</c:v>
                </c:pt>
                <c:pt idx="35">
                  <c:v>-100.57793227766257</c:v>
                </c:pt>
                <c:pt idx="36">
                  <c:v>-100.36221702021014</c:v>
                </c:pt>
                <c:pt idx="37">
                  <c:v>-100.14686385870009</c:v>
                </c:pt>
                <c:pt idx="38">
                  <c:v>-99.93190284699563</c:v>
                </c:pt>
                <c:pt idx="39">
                  <c:v>-99.71736416380377</c:v>
                </c:pt>
                <c:pt idx="40">
                  <c:v>-99.50327812230047</c:v>
                </c:pt>
                <c:pt idx="41">
                  <c:v>-99.28967517980143</c:v>
                </c:pt>
                <c:pt idx="42">
                  <c:v>-99.07658594747961</c:v>
                </c:pt>
                <c:pt idx="43">
                  <c:v>-98.8640412001373</c:v>
                </c:pt>
                <c:pt idx="44">
                  <c:v>-98.65207188602842</c:v>
                </c:pt>
                <c:pt idx="45">
                  <c:v>-98.44070913673917</c:v>
                </c:pt>
                <c:pt idx="46">
                  <c:v>-98.22998427712714</c:v>
                </c:pt>
                <c:pt idx="47">
                  <c:v>-98.0199288353217</c:v>
                </c:pt>
                <c:pt idx="48">
                  <c:v>-97.81057455278815</c:v>
                </c:pt>
                <c:pt idx="49">
                  <c:v>-97.60195339445758</c:v>
                </c:pt>
                <c:pt idx="50">
                  <c:v>-97.39409755892454</c:v>
                </c:pt>
                <c:pt idx="51">
                  <c:v>-97.1870394887144</c:v>
                </c:pt>
                <c:pt idx="52">
                  <c:v>-96.98081188062255</c:v>
                </c:pt>
                <c:pt idx="53">
                  <c:v>-96.77544769612463</c:v>
                </c:pt>
                <c:pt idx="54">
                  <c:v>-96.57098017186472</c:v>
                </c:pt>
                <c:pt idx="55">
                  <c:v>-96.36744283021545</c:v>
                </c:pt>
                <c:pt idx="56">
                  <c:v>-96.16486948991626</c:v>
                </c:pt>
                <c:pt idx="57">
                  <c:v>-95.96329427678839</c:v>
                </c:pt>
                <c:pt idx="58">
                  <c:v>-95.76275163452742</c:v>
                </c:pt>
                <c:pt idx="59">
                  <c:v>-95.56327633557366</c:v>
                </c:pt>
                <c:pt idx="60">
                  <c:v>-95.36490349205987</c:v>
                </c:pt>
                <c:pt idx="61">
                  <c:v>-95.16766856683654</c:v>
                </c:pt>
                <c:pt idx="62">
                  <c:v>-94.97160738457319</c:v>
                </c:pt>
                <c:pt idx="63">
                  <c:v>-94.77675614293524</c:v>
                </c:pt>
                <c:pt idx="64">
                  <c:v>-94.58315142383479</c:v>
                </c:pt>
                <c:pt idx="65">
                  <c:v>-94.39083020475161</c:v>
                </c:pt>
                <c:pt idx="66">
                  <c:v>-94.19982987012675</c:v>
                </c:pt>
                <c:pt idx="67">
                  <c:v>-94.01018822281952</c:v>
                </c:pt>
                <c:pt idx="68">
                  <c:v>-93.82194349562907</c:v>
                </c:pt>
                <c:pt idx="69">
                  <c:v>-93.63513436287501</c:v>
                </c:pt>
                <c:pt idx="70">
                  <c:v>-93.4497999520325</c:v>
                </c:pt>
                <c:pt idx="71">
                  <c:v>-93.26597985541697</c:v>
                </c:pt>
                <c:pt idx="72">
                  <c:v>-93.08371414191238</c:v>
                </c:pt>
                <c:pt idx="73">
                  <c:v>-92.90304336873655</c:v>
                </c:pt>
                <c:pt idx="74">
                  <c:v>-92.72400859323625</c:v>
                </c:pt>
                <c:pt idx="75">
                  <c:v>-92.54665138470412</c:v>
                </c:pt>
                <c:pt idx="76">
                  <c:v>-92.37101383620673</c:v>
                </c:pt>
                <c:pt idx="77">
                  <c:v>-92.19713857641788</c:v>
                </c:pt>
                <c:pt idx="78">
                  <c:v>-92.02506878144091</c:v>
                </c:pt>
                <c:pt idx="79">
                  <c:v>-91.85484818661162</c:v>
                </c:pt>
                <c:pt idx="80">
                  <c:v>-91.68652109826756</c:v>
                </c:pt>
                <c:pt idx="81">
                  <c:v>-91.5201324054691</c:v>
                </c:pt>
                <c:pt idx="82">
                  <c:v>-91.35572759165697</c:v>
                </c:pt>
                <c:pt idx="83">
                  <c:v>-91.19335274622902</c:v>
                </c:pt>
                <c:pt idx="84">
                  <c:v>-91.03305457601788</c:v>
                </c:pt>
                <c:pt idx="85">
                  <c:v>-90.8748804166493</c:v>
                </c:pt>
                <c:pt idx="86">
                  <c:v>-90.71887824376009</c:v>
                </c:pt>
                <c:pt idx="87">
                  <c:v>-90.56509668405158</c:v>
                </c:pt>
                <c:pt idx="88">
                  <c:v>-90.41358502615299</c:v>
                </c:pt>
                <c:pt idx="89">
                  <c:v>-90.2643932312706</c:v>
                </c:pt>
                <c:pt idx="90">
                  <c:v>-90.11757194358862</c:v>
                </c:pt>
                <c:pt idx="91">
                  <c:v>-89.97317250039453</c:v>
                </c:pt>
                <c:pt idx="92">
                  <c:v>-89.83124694189324</c:v>
                </c:pt>
                <c:pt idx="93">
                  <c:v>-89.69184802067461</c:v>
                </c:pt>
                <c:pt idx="94">
                  <c:v>-89.55502921079535</c:v>
                </c:pt>
                <c:pt idx="95">
                  <c:v>-89.42084471643432</c:v>
                </c:pt>
                <c:pt idx="96">
                  <c:v>-89.2893494800766</c:v>
                </c:pt>
                <c:pt idx="97">
                  <c:v>-89.16059919017948</c:v>
                </c:pt>
                <c:pt idx="98">
                  <c:v>-89.03465028827019</c:v>
                </c:pt>
                <c:pt idx="99">
                  <c:v>-88.91155997542003</c:v>
                </c:pt>
                <c:pt idx="100">
                  <c:v>-88.79138621804154</c:v>
                </c:pt>
                <c:pt idx="101">
                  <c:v>-88.67418775294314</c:v>
                </c:pt>
                <c:pt idx="102">
                  <c:v>-88.56002409158022</c:v>
                </c:pt>
                <c:pt idx="103">
                  <c:v>-88.44895552343226</c:v>
                </c:pt>
                <c:pt idx="104">
                  <c:v>-88.34104311843403</c:v>
                </c:pt>
                <c:pt idx="105">
                  <c:v>-88.23634872838302</c:v>
                </c:pt>
                <c:pt idx="106">
                  <c:v>-88.1349349872419</c:v>
                </c:pt>
                <c:pt idx="107">
                  <c:v>-88.03686531024917</c:v>
                </c:pt>
                <c:pt idx="108">
                  <c:v>-87.94220389174677</c:v>
                </c:pt>
                <c:pt idx="109">
                  <c:v>-87.85101570162814</c:v>
                </c:pt>
                <c:pt idx="110">
                  <c:v>-87.763366480305</c:v>
                </c:pt>
                <c:pt idx="111">
                  <c:v>-87.67932273208463</c:v>
                </c:pt>
                <c:pt idx="112">
                  <c:v>-87.59895171684721</c:v>
                </c:pt>
                <c:pt idx="113">
                  <c:v>-87.52232143990129</c:v>
                </c:pt>
                <c:pt idx="114">
                  <c:v>-87.44950063989485</c:v>
                </c:pt>
                <c:pt idx="115">
                  <c:v>-87.38055877465075</c:v>
                </c:pt>
                <c:pt idx="116">
                  <c:v>-87.31556600478915</c:v>
                </c:pt>
                <c:pt idx="117">
                  <c:v>-87.25459317499394</c:v>
                </c:pt>
                <c:pt idx="118">
                  <c:v>-87.19771179277325</c:v>
                </c:pt>
                <c:pt idx="119">
                  <c:v>-87.14499400455796</c:v>
                </c:pt>
                <c:pt idx="120">
                  <c:v>-87.09651256897536</c:v>
                </c:pt>
                <c:pt idx="121">
                  <c:v>-87.0523408271288</c:v>
                </c:pt>
                <c:pt idx="122">
                  <c:v>-87.0125526697074</c:v>
                </c:pt>
                <c:pt idx="123">
                  <c:v>-86.9772225007446</c:v>
                </c:pt>
                <c:pt idx="124">
                  <c:v>-86.94642519783606</c:v>
                </c:pt>
                <c:pt idx="125">
                  <c:v>-86.92023606862352</c:v>
                </c:pt>
                <c:pt idx="126">
                  <c:v>-86.89873080334426</c:v>
                </c:pt>
                <c:pt idx="127">
                  <c:v>-86.88198542324062</c:v>
                </c:pt>
                <c:pt idx="128">
                  <c:v>-86.87007622461903</c:v>
                </c:pt>
                <c:pt idx="129">
                  <c:v>-86.86307971834344</c:v>
                </c:pt>
                <c:pt idx="130">
                  <c:v>-86.86107256454426</c:v>
                </c:pt>
                <c:pt idx="131">
                  <c:v>-86.86413150232013</c:v>
                </c:pt>
                <c:pt idx="132">
                  <c:v>-86.87233327420805</c:v>
                </c:pt>
                <c:pt idx="133">
                  <c:v>-86.88575454519531</c:v>
                </c:pt>
                <c:pt idx="134">
                  <c:v>-86.90447181604671</c:v>
                </c:pt>
                <c:pt idx="135">
                  <c:v>-86.92856133072016</c:v>
                </c:pt>
                <c:pt idx="136">
                  <c:v>-86.95809897764765</c:v>
                </c:pt>
                <c:pt idx="137">
                  <c:v>-86.99316018466014</c:v>
                </c:pt>
                <c:pt idx="138">
                  <c:v>-87.03381980734156</c:v>
                </c:pt>
                <c:pt idx="139">
                  <c:v>-87.08015201060347</c:v>
                </c:pt>
                <c:pt idx="140">
                  <c:v>-87.13223014328143</c:v>
                </c:pt>
                <c:pt idx="141">
                  <c:v>-87.19012660556534</c:v>
                </c:pt>
                <c:pt idx="142">
                  <c:v>-87.25391270908976</c:v>
                </c:pt>
                <c:pt idx="143">
                  <c:v>-87.32365852952698</c:v>
                </c:pt>
                <c:pt idx="144">
                  <c:v>-87.39943275154442</c:v>
                </c:pt>
                <c:pt idx="145">
                  <c:v>-87.48130250601102</c:v>
                </c:pt>
                <c:pt idx="146">
                  <c:v>-87.56933319936282</c:v>
                </c:pt>
                <c:pt idx="147">
                  <c:v>-87.66358833506551</c:v>
                </c:pt>
                <c:pt idx="148">
                  <c:v>-87.76412932714828</c:v>
                </c:pt>
                <c:pt idx="149">
                  <c:v>-87.87101530581599</c:v>
                </c:pt>
                <c:pt idx="150">
                  <c:v>-87.98430291519024</c:v>
                </c:pt>
                <c:pt idx="151">
                  <c:v>-88.10404610327367</c:v>
                </c:pt>
                <c:pt idx="152">
                  <c:v>-88.2302959042821</c:v>
                </c:pt>
                <c:pt idx="153">
                  <c:v>-88.36310021354215</c:v>
                </c:pt>
                <c:pt idx="154">
                  <c:v>-88.502503555211</c:v>
                </c:pt>
                <c:pt idx="155">
                  <c:v>-88.64854684313761</c:v>
                </c:pt>
                <c:pt idx="156">
                  <c:v>-88.80126713525192</c:v>
                </c:pt>
                <c:pt idx="157">
                  <c:v>-88.96069738194215</c:v>
                </c:pt>
                <c:pt idx="158">
                  <c:v>-89.12686616895155</c:v>
                </c:pt>
                <c:pt idx="159">
                  <c:v>-89.29979745541392</c:v>
                </c:pt>
                <c:pt idx="160">
                  <c:v>-89.47951030772398</c:v>
                </c:pt>
                <c:pt idx="161">
                  <c:v>-89.6660186300295</c:v>
                </c:pt>
                <c:pt idx="162">
                  <c:v>-89.85933089222175</c:v>
                </c:pt>
                <c:pt idx="163">
                  <c:v>-90.05944985639306</c:v>
                </c:pt>
                <c:pt idx="164">
                  <c:v>-90.26637230282427</c:v>
                </c:pt>
                <c:pt idx="165">
                  <c:v>-90.48008875665984</c:v>
                </c:pt>
                <c:pt idx="166">
                  <c:v>-90.70058321652319</c:v>
                </c:pt>
                <c:pt idx="167">
                  <c:v>-90.92783288641793</c:v>
                </c:pt>
                <c:pt idx="168">
                  <c:v>-91.16180791235479</c:v>
                </c:pt>
                <c:pt idx="169">
                  <c:v>-91.40247112522388</c:v>
                </c:pt>
                <c:pt idx="170">
                  <c:v>-91.64977779152811</c:v>
                </c:pt>
                <c:pt idx="171">
                  <c:v>-91.90367537365745</c:v>
                </c:pt>
                <c:pt idx="172">
                  <c:v>-92.16410330146007</c:v>
                </c:pt>
                <c:pt idx="173">
                  <c:v>-92.43099275692389</c:v>
                </c:pt>
                <c:pt idx="174">
                  <c:v>-92.70426647383076</c:v>
                </c:pt>
                <c:pt idx="175">
                  <c:v>-92.98383855428168</c:v>
                </c:pt>
                <c:pt idx="176">
                  <c:v>-93.2696143040133</c:v>
                </c:pt>
                <c:pt idx="177">
                  <c:v>-93.56149008843187</c:v>
                </c:pt>
                <c:pt idx="178">
                  <c:v>-93.8593532112795</c:v>
                </c:pt>
                <c:pt idx="179">
                  <c:v>-94.1630818178174</c:v>
                </c:pt>
                <c:pt idx="180">
                  <c:v>-94.4725448243635</c:v>
                </c:pt>
                <c:pt idx="181">
                  <c:v>-94.78760187594114</c:v>
                </c:pt>
                <c:pt idx="182">
                  <c:v>-95.10810333371904</c:v>
                </c:pt>
                <c:pt idx="183">
                  <c:v>-95.43389029379078</c:v>
                </c:pt>
                <c:pt idx="184">
                  <c:v>-95.76479463871284</c:v>
                </c:pt>
                <c:pt idx="185">
                  <c:v>-96.10063912305682</c:v>
                </c:pt>
                <c:pt idx="186">
                  <c:v>-96.44123749404764</c:v>
                </c:pt>
                <c:pt idx="187">
                  <c:v>-96.7863946481545</c:v>
                </c:pt>
                <c:pt idx="188">
                  <c:v>-97.13590682427603</c:v>
                </c:pt>
                <c:pt idx="189">
                  <c:v>-97.4895618339166</c:v>
                </c:pt>
                <c:pt idx="190">
                  <c:v>-97.84713932848938</c:v>
                </c:pt>
                <c:pt idx="191">
                  <c:v>-98.2084111036063</c:v>
                </c:pt>
                <c:pt idx="192">
                  <c:v>-98.57314143993116</c:v>
                </c:pt>
                <c:pt idx="193">
                  <c:v>-98.9410874798655</c:v>
                </c:pt>
                <c:pt idx="194">
                  <c:v>-99.31199963905605</c:v>
                </c:pt>
                <c:pt idx="195">
                  <c:v>-99.6856220513913</c:v>
                </c:pt>
                <c:pt idx="196">
                  <c:v>-100.06169304586801</c:v>
                </c:pt>
                <c:pt idx="197">
                  <c:v>-100.43994565341251</c:v>
                </c:pt>
                <c:pt idx="198">
                  <c:v>-100.82010814146142</c:v>
                </c:pt>
                <c:pt idx="199">
                  <c:v>-101.20190457384109</c:v>
                </c:pt>
                <c:pt idx="200">
                  <c:v>-101.58505539323721</c:v>
                </c:pt>
                <c:pt idx="201">
                  <c:v>-101.96927802332378</c:v>
                </c:pt>
                <c:pt idx="202">
                  <c:v>-102.35428748742139</c:v>
                </c:pt>
                <c:pt idx="203">
                  <c:v>-102.73979704039164</c:v>
                </c:pt>
                <c:pt idx="204">
                  <c:v>-103.1255188103261</c:v>
                </c:pt>
                <c:pt idx="205">
                  <c:v>-103.51116444650843</c:v>
                </c:pt>
                <c:pt idx="206">
                  <c:v>-103.89644577004182</c:v>
                </c:pt>
                <c:pt idx="207">
                  <c:v>-104.2810754235191</c:v>
                </c:pt>
                <c:pt idx="208">
                  <c:v>-104.66476751611867</c:v>
                </c:pt>
                <c:pt idx="209">
                  <c:v>-105.04723826055712</c:v>
                </c:pt>
                <c:pt idx="210">
                  <c:v>-105.42820659841409</c:v>
                </c:pt>
                <c:pt idx="211">
                  <c:v>-105.8073948104644</c:v>
                </c:pt>
                <c:pt idx="212">
                  <c:v>-106.1845291088049</c:v>
                </c:pt>
                <c:pt idx="213">
                  <c:v>-106.55934020774839</c:v>
                </c:pt>
                <c:pt idx="214">
                  <c:v>-106.93156387066709</c:v>
                </c:pt>
                <c:pt idx="215">
                  <c:v>-107.30094143020904</c:v>
                </c:pt>
                <c:pt idx="216">
                  <c:v>-107.66722027955602</c:v>
                </c:pt>
                <c:pt idx="217">
                  <c:v>-108.03015433268575</c:v>
                </c:pt>
                <c:pt idx="218">
                  <c:v>-108.38950445186825</c:v>
                </c:pt>
                <c:pt idx="219">
                  <c:v>-108.74503884093423</c:v>
                </c:pt>
                <c:pt idx="220">
                  <c:v>-109.09653340315022</c:v>
                </c:pt>
                <c:pt idx="221">
                  <c:v>-109.44377206283674</c:v>
                </c:pt>
                <c:pt idx="222">
                  <c:v>-109.7865470501645</c:v>
                </c:pt>
                <c:pt idx="223">
                  <c:v>-110.12465914885419</c:v>
                </c:pt>
                <c:pt idx="224">
                  <c:v>-110.45791790678791</c:v>
                </c:pt>
                <c:pt idx="225">
                  <c:v>-110.78614180980688</c:v>
                </c:pt>
                <c:pt idx="226">
                  <c:v>-111.1091584192269</c:v>
                </c:pt>
                <c:pt idx="227">
                  <c:v>-111.42680447382666</c:v>
                </c:pt>
                <c:pt idx="228">
                  <c:v>-111.73892595729706</c:v>
                </c:pt>
                <c:pt idx="229">
                  <c:v>-112.04537813231539</c:v>
                </c:pt>
                <c:pt idx="230">
                  <c:v>-112.3460255425911</c:v>
                </c:pt>
                <c:pt idx="231">
                  <c:v>-112.64074198437508</c:v>
                </c:pt>
                <c:pt idx="232">
                  <c:v>-112.92941044905162</c:v>
                </c:pt>
                <c:pt idx="233">
                  <c:v>-113.2119230385356</c:v>
                </c:pt>
                <c:pt idx="234">
                  <c:v>-113.48818085527888</c:v>
                </c:pt>
                <c:pt idx="235">
                  <c:v>-113.7580938687495</c:v>
                </c:pt>
                <c:pt idx="236">
                  <c:v>-114.02158076028722</c:v>
                </c:pt>
                <c:pt idx="237">
                  <c:v>-114.278568748258</c:v>
                </c:pt>
                <c:pt idx="238">
                  <c:v>-114.52899339543458</c:v>
                </c:pt>
                <c:pt idx="239">
                  <c:v>-114.77279840050838</c:v>
                </c:pt>
                <c:pt idx="240">
                  <c:v>-115.00993537562101</c:v>
                </c:pt>
                <c:pt idx="241">
                  <c:v>-115.24036361174821</c:v>
                </c:pt>
                <c:pt idx="242">
                  <c:v>-115.46404983372155</c:v>
                </c:pt>
                <c:pt idx="243">
                  <c:v>-115.68096794660642</c:v>
                </c:pt>
                <c:pt idx="244">
                  <c:v>-115.89109877508167</c:v>
                </c:pt>
                <c:pt idx="245">
                  <c:v>-116.09442979738647</c:v>
                </c:pt>
                <c:pt idx="246">
                  <c:v>-116.29095487531328</c:v>
                </c:pt>
                <c:pt idx="247">
                  <c:v>-116.48067398163695</c:v>
                </c:pt>
                <c:pt idx="248">
                  <c:v>-116.66359292627648</c:v>
                </c:pt>
                <c:pt idx="249">
                  <c:v>-116.83972308239342</c:v>
                </c:pt>
                <c:pt idx="250">
                  <c:v>-117.00908111353071</c:v>
                </c:pt>
                <c:pt idx="251">
                  <c:v>-117.17168870281044</c:v>
                </c:pt>
                <c:pt idx="252">
                  <c:v>-117.32757228510593</c:v>
                </c:pt>
                <c:pt idx="253">
                  <c:v>-117.47676278301861</c:v>
                </c:pt>
                <c:pt idx="254">
                  <c:v>-117.61929534739886</c:v>
                </c:pt>
                <c:pt idx="255">
                  <c:v>-117.75520910306518</c:v>
                </c:pt>
                <c:pt idx="256">
                  <c:v>-117.8845469002937</c:v>
                </c:pt>
                <c:pt idx="257">
                  <c:v>-118.00735507257215</c:v>
                </c:pt>
                <c:pt idx="258">
                  <c:v>-118.12368320103867</c:v>
                </c:pt>
                <c:pt idx="259">
                  <c:v>-118.23358388595558</c:v>
                </c:pt>
                <c:pt idx="260">
                  <c:v>-118.33711252550422</c:v>
                </c:pt>
                <c:pt idx="261">
                  <c:v>-118.43432710212619</c:v>
                </c:pt>
                <c:pt idx="262">
                  <c:v>-118.52528797657814</c:v>
                </c:pt>
                <c:pt idx="263">
                  <c:v>-118.61005768982064</c:v>
                </c:pt>
                <c:pt idx="264">
                  <c:v>-118.68870077280891</c:v>
                </c:pt>
                <c:pt idx="265">
                  <c:v>-118.76128356421468</c:v>
                </c:pt>
                <c:pt idx="266">
                  <c:v>-118.82787403606709</c:v>
                </c:pt>
                <c:pt idx="267">
                  <c:v>-118.88854162726756</c:v>
                </c:pt>
                <c:pt idx="268">
                  <c:v>-118.94335708490168</c:v>
                </c:pt>
                <c:pt idx="269">
                  <c:v>-118.9923923132441</c:v>
                </c:pt>
                <c:pt idx="270">
                  <c:v>-119.03572023032854</c:v>
                </c:pt>
                <c:pt idx="271">
                  <c:v>-119.07341463193447</c:v>
                </c:pt>
                <c:pt idx="272">
                  <c:v>-119.10555006282362</c:v>
                </c:pt>
                <c:pt idx="273">
                  <c:v>-119.13220169504493</c:v>
                </c:pt>
                <c:pt idx="274">
                  <c:v>-119.15344521311418</c:v>
                </c:pt>
                <c:pt idx="275">
                  <c:v>-119.16935670586382</c:v>
                </c:pt>
                <c:pt idx="276">
                  <c:v>-119.18001256475105</c:v>
                </c:pt>
                <c:pt idx="277">
                  <c:v>-119.18548938840554</c:v>
                </c:pt>
                <c:pt idx="278">
                  <c:v>-119.18586389319442</c:v>
                </c:pt>
                <c:pt idx="279">
                  <c:v>-119.18121282957942</c:v>
                </c:pt>
                <c:pt idx="280">
                  <c:v>-119.17161290403865</c:v>
                </c:pt>
                <c:pt idx="281">
                  <c:v>-119.15714070632734</c:v>
                </c:pt>
                <c:pt idx="282">
                  <c:v>-119.13787264185126</c:v>
                </c:pt>
                <c:pt idx="283">
                  <c:v>-119.11388486892933</c:v>
                </c:pt>
                <c:pt idx="284">
                  <c:v>-119.08525324072455</c:v>
                </c:pt>
                <c:pt idx="285">
                  <c:v>-119.05205325162689</c:v>
                </c:pt>
                <c:pt idx="286">
                  <c:v>-119.01435998787437</c:v>
                </c:pt>
                <c:pt idx="287">
                  <c:v>-118.97224808220524</c:v>
                </c:pt>
                <c:pt idx="288">
                  <c:v>-118.92579167233797</c:v>
                </c:pt>
                <c:pt idx="289">
                  <c:v>-118.87506436308239</c:v>
                </c:pt>
                <c:pt idx="290">
                  <c:v>-118.8201391918907</c:v>
                </c:pt>
                <c:pt idx="291">
                  <c:v>-118.76108859766316</c:v>
                </c:pt>
                <c:pt idx="292">
                  <c:v>-118.69798439263013</c:v>
                </c:pt>
                <c:pt idx="293">
                  <c:v>-118.63089773713779</c:v>
                </c:pt>
                <c:pt idx="294">
                  <c:v>-118.55989911717224</c:v>
                </c:pt>
                <c:pt idx="295">
                  <c:v>-118.4850583244617</c:v>
                </c:pt>
                <c:pt idx="296">
                  <c:v>-118.40644443900581</c:v>
                </c:pt>
                <c:pt idx="297">
                  <c:v>-118.32412581388346</c:v>
                </c:pt>
                <c:pt idx="298">
                  <c:v>-118.23817006220102</c:v>
                </c:pt>
                <c:pt idx="299">
                  <c:v>-118.14864404604604</c:v>
                </c:pt>
                <c:pt idx="300">
                  <c:v>-118.05561386731966</c:v>
                </c:pt>
                <c:pt idx="301">
                  <c:v>-117.9591448603259</c:v>
                </c:pt>
                <c:pt idx="302">
                  <c:v>-117.85930158600193</c:v>
                </c:pt>
                <c:pt idx="303">
                  <c:v>-117.75614782768018</c:v>
                </c:pt>
                <c:pt idx="304">
                  <c:v>-117.64974658827674</c:v>
                </c:pt>
                <c:pt idx="305">
                  <c:v>-117.54016008880848</c:v>
                </c:pt>
                <c:pt idx="306">
                  <c:v>-117.4274497681441</c:v>
                </c:pt>
                <c:pt idx="307">
                  <c:v>-117.31167628389962</c:v>
                </c:pt>
                <c:pt idx="308">
                  <c:v>-117.19289951439755</c:v>
                </c:pt>
                <c:pt idx="309">
                  <c:v>-117.07117856160593</c:v>
                </c:pt>
                <c:pt idx="310">
                  <c:v>-116.94657175498602</c:v>
                </c:pt>
                <c:pt idx="311">
                  <c:v>-116.81913665617607</c:v>
                </c:pt>
                <c:pt idx="312">
                  <c:v>-116.68893006444563</c:v>
                </c:pt>
                <c:pt idx="313">
                  <c:v>-116.55600802285741</c:v>
                </c:pt>
                <c:pt idx="314">
                  <c:v>-116.42042582507773</c:v>
                </c:pt>
                <c:pt idx="315">
                  <c:v>-116.2822380227808</c:v>
                </c:pt>
                <c:pt idx="316">
                  <c:v>-116.14149843359418</c:v>
                </c:pt>
                <c:pt idx="317">
                  <c:v>-115.99826014953742</c:v>
                </c:pt>
                <c:pt idx="318">
                  <c:v>-115.85257554590821</c:v>
                </c:pt>
                <c:pt idx="319">
                  <c:v>-115.70449629057178</c:v>
                </c:pt>
                <c:pt idx="320">
                  <c:v>-115.55407335361772</c:v>
                </c:pt>
                <c:pt idx="321">
                  <c:v>-115.40135701734143</c:v>
                </c:pt>
                <c:pt idx="322">
                  <c:v>-115.24639688651988</c:v>
                </c:pt>
                <c:pt idx="323">
                  <c:v>-115.08924189894688</c:v>
                </c:pt>
                <c:pt idx="324">
                  <c:v>-114.92994033619883</c:v>
                </c:pt>
                <c:pt idx="325">
                  <c:v>-114.76853983460175</c:v>
                </c:pt>
                <c:pt idx="326">
                  <c:v>-114.60508739637486</c:v>
                </c:pt>
                <c:pt idx="327">
                  <c:v>-114.43962940092518</c:v>
                </c:pt>
                <c:pt idx="328">
                  <c:v>-114.27221161627159</c:v>
                </c:pt>
                <c:pt idx="329">
                  <c:v>-114.10287921057737</c:v>
                </c:pt>
                <c:pt idx="330">
                  <c:v>-113.93167676377088</c:v>
                </c:pt>
                <c:pt idx="331">
                  <c:v>-113.75864827924018</c:v>
                </c:pt>
                <c:pt idx="332">
                  <c:v>-113.5838371955804</c:v>
                </c:pt>
                <c:pt idx="333">
                  <c:v>-113.40728639838261</c:v>
                </c:pt>
                <c:pt idx="334">
                  <c:v>-113.22903823204902</c:v>
                </c:pt>
                <c:pt idx="335">
                  <c:v>-113.04913451162213</c:v>
                </c:pt>
                <c:pt idx="336">
                  <c:v>-112.86761653461639</c:v>
                </c:pt>
                <c:pt idx="337">
                  <c:v>-112.68452509284194</c:v>
                </c:pt>
                <c:pt idx="338">
                  <c:v>-112.49990048421095</c:v>
                </c:pt>
                <c:pt idx="339">
                  <c:v>-112.3137825245179</c:v>
                </c:pt>
                <c:pt idx="340">
                  <c:v>-112.12621055918663</c:v>
                </c:pt>
                <c:pt idx="341">
                  <c:v>-111.93722347497504</c:v>
                </c:pt>
                <c:pt idx="342">
                  <c:v>-111.74685971163616</c:v>
                </c:pt>
                <c:pt idx="343">
                  <c:v>-111.5551572735239</c:v>
                </c:pt>
                <c:pt idx="344">
                  <c:v>-111.36215374114312</c:v>
                </c:pt>
                <c:pt idx="345">
                  <c:v>-111.16788628263807</c:v>
                </c:pt>
                <c:pt idx="346">
                  <c:v>-110.97239166521594</c:v>
                </c:pt>
                <c:pt idx="347">
                  <c:v>-110.77570626650218</c:v>
                </c:pt>
                <c:pt idx="348">
                  <c:v>-110.57786608582518</c:v>
                </c:pt>
                <c:pt idx="349">
                  <c:v>-110.37890675542802</c:v>
                </c:pt>
                <c:pt idx="350">
                  <c:v>-110.17886355160562</c:v>
                </c:pt>
                <c:pt idx="351">
                  <c:v>-109.97777140576608</c:v>
                </c:pt>
                <c:pt idx="352">
                  <c:v>-109.77566491541532</c:v>
                </c:pt>
                <c:pt idx="353">
                  <c:v>-109.57257835506277</c:v>
                </c:pt>
                <c:pt idx="354">
                  <c:v>-109.36854568705257</c:v>
                </c:pt>
                <c:pt idx="355">
                  <c:v>-109.16360057231384</c:v>
                </c:pt>
                <c:pt idx="356">
                  <c:v>-108.9577763810352</c:v>
                </c:pt>
                <c:pt idx="357">
                  <c:v>-108.7511062032623</c:v>
                </c:pt>
                <c:pt idx="358">
                  <c:v>-108.54362285941926</c:v>
                </c:pt>
                <c:pt idx="359">
                  <c:v>-108.33535891075543</c:v>
                </c:pt>
              </c:numCache>
            </c:numRef>
          </c:yVal>
          <c:smooth val="0"/>
        </c:ser>
        <c:axId val="13017519"/>
        <c:axId val="50048808"/>
      </c:scatterChart>
      <c:valAx>
        <c:axId val="13017519"/>
        <c:scaling>
          <c:orientation val="minMax"/>
          <c:max val="3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048808"/>
        <c:crossesAt val="-90"/>
        <c:crossBetween val="midCat"/>
        <c:dispUnits/>
      </c:valAx>
      <c:valAx>
        <c:axId val="50048808"/>
        <c:scaling>
          <c:orientation val="minMax"/>
          <c:max val="-70"/>
          <c:min val="-1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9"/>
          <c:order val="0"/>
          <c:tx>
            <c:v>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Data!$C$4:$C$363</c:f>
              <c:numCach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xVal>
          <c:yVal>
            <c:numRef>
              <c:f>Data!$K$4:$K$363</c:f>
              <c:numCache>
                <c:ptCount val="360"/>
                <c:pt idx="0">
                  <c:v>14.62008543465548</c:v>
                </c:pt>
                <c:pt idx="1">
                  <c:v>14.711826457010734</c:v>
                </c:pt>
                <c:pt idx="2">
                  <c:v>14.805095921233576</c:v>
                </c:pt>
                <c:pt idx="3">
                  <c:v>14.899888774640527</c:v>
                </c:pt>
                <c:pt idx="4">
                  <c:v>14.996199020805257</c:v>
                </c:pt>
                <c:pt idx="5">
                  <c:v>15.09401967957914</c:v>
                </c:pt>
                <c:pt idx="6">
                  <c:v>15.193342746614132</c:v>
                </c:pt>
                <c:pt idx="7">
                  <c:v>15.294159152444866</c:v>
                </c:pt>
                <c:pt idx="8">
                  <c:v>15.396458721193493</c:v>
                </c:pt>
                <c:pt idx="9">
                  <c:v>15.500230128965661</c:v>
                </c:pt>
                <c:pt idx="10">
                  <c:v>15.605460862011487</c:v>
                </c:pt>
                <c:pt idx="11">
                  <c:v>15.712137174732241</c:v>
                </c:pt>
                <c:pt idx="12">
                  <c:v>15.820244047618395</c:v>
                </c:pt>
                <c:pt idx="13">
                  <c:v>15.929765145211984</c:v>
                </c:pt>
                <c:pt idx="14">
                  <c:v>16.040682774191573</c:v>
                </c:pt>
                <c:pt idx="15">
                  <c:v>16.15297784168539</c:v>
                </c:pt>
                <c:pt idx="16">
                  <c:v>16.26662981392436</c:v>
                </c:pt>
                <c:pt idx="17">
                  <c:v>16.381616675353236</c:v>
                </c:pt>
                <c:pt idx="18">
                  <c:v>16.497914888325163</c:v>
                </c:pt>
                <c:pt idx="19">
                  <c:v>16.615499353511186</c:v>
                </c:pt>
                <c:pt idx="20">
                  <c:v>16.734343371163092</c:v>
                </c:pt>
                <c:pt idx="21">
                  <c:v>16.854418603374548</c:v>
                </c:pt>
                <c:pt idx="22">
                  <c:v>16.975695037491526</c:v>
                </c:pt>
                <c:pt idx="23">
                  <c:v>17.098140950830356</c:v>
                </c:pt>
                <c:pt idx="24">
                  <c:v>17.22172287686618</c:v>
                </c:pt>
                <c:pt idx="25">
                  <c:v>17.346405573062533</c:v>
                </c:pt>
                <c:pt idx="26">
                  <c:v>17.472151990516085</c:v>
                </c:pt>
                <c:pt idx="27">
                  <c:v>17.598923245597767</c:v>
                </c:pt>
                <c:pt idx="28">
                  <c:v>17.72667859377495</c:v>
                </c:pt>
                <c:pt idx="29">
                  <c:v>17.855375405804295</c:v>
                </c:pt>
                <c:pt idx="30">
                  <c:v>17.984969146488574</c:v>
                </c:pt>
                <c:pt idx="31">
                  <c:v>18.115413356193685</c:v>
                </c:pt>
                <c:pt idx="32">
                  <c:v>18.246659635324853</c:v>
                </c:pt>
                <c:pt idx="33">
                  <c:v>18.378657631962668</c:v>
                </c:pt>
                <c:pt idx="34">
                  <c:v>18.511355032860454</c:v>
                </c:pt>
                <c:pt idx="35">
                  <c:v>18.6446975580051</c:v>
                </c:pt>
                <c:pt idx="36">
                  <c:v>18.778628958941248</c:v>
                </c:pt>
                <c:pt idx="37">
                  <c:v>18.91309102105865</c:v>
                </c:pt>
                <c:pt idx="38">
                  <c:v>19.04802357003805</c:v>
                </c:pt>
                <c:pt idx="39">
                  <c:v>19.183364482647793</c:v>
                </c:pt>
                <c:pt idx="40">
                  <c:v>19.319049702077066</c:v>
                </c:pt>
                <c:pt idx="41">
                  <c:v>19.45501325798645</c:v>
                </c:pt>
                <c:pt idx="42">
                  <c:v>19.59118729144693</c:v>
                </c:pt>
                <c:pt idx="43">
                  <c:v>19.727502084930734</c:v>
                </c:pt>
                <c:pt idx="44">
                  <c:v>19.86388609750577</c:v>
                </c:pt>
                <c:pt idx="45">
                  <c:v>20.00026600537361</c:v>
                </c:pt>
                <c:pt idx="46">
                  <c:v>20.136566747877453</c:v>
                </c:pt>
                <c:pt idx="47">
                  <c:v>20.27271157909163</c:v>
                </c:pt>
                <c:pt idx="48">
                  <c:v>20.40862212508707</c:v>
                </c:pt>
                <c:pt idx="49">
                  <c:v>20.544218446950648</c:v>
                </c:pt>
                <c:pt idx="50">
                  <c:v>20.679419109614873</c:v>
                </c:pt>
                <c:pt idx="51">
                  <c:v>20.814141256535468</c:v>
                </c:pt>
                <c:pt idx="52">
                  <c:v>20.94830069023124</c:v>
                </c:pt>
                <c:pt idx="53">
                  <c:v>21.081811958677882</c:v>
                </c:pt>
                <c:pt idx="54">
                  <c:v>21.214588447521376</c:v>
                </c:pt>
                <c:pt idx="55">
                  <c:v>21.3465424780528</c:v>
                </c:pt>
                <c:pt idx="56">
                  <c:v>21.477585410858364</c:v>
                </c:pt>
                <c:pt idx="57">
                  <c:v>21.607627755030368</c:v>
                </c:pt>
                <c:pt idx="58">
                  <c:v>21.73657928279784</c:v>
                </c:pt>
                <c:pt idx="59">
                  <c:v>21.86434914940556</c:v>
                </c:pt>
                <c:pt idx="60">
                  <c:v>21.99084601804052</c:v>
                </c:pt>
                <c:pt idx="61">
                  <c:v>22.115978189576087</c:v>
                </c:pt>
                <c:pt idx="62">
                  <c:v>22.239653736873485</c:v>
                </c:pt>
                <c:pt idx="63">
                  <c:v>22.361780643350954</c:v>
                </c:pt>
                <c:pt idx="64">
                  <c:v>22.482266945502182</c:v>
                </c:pt>
                <c:pt idx="65">
                  <c:v>22.601020879015334</c:v>
                </c:pt>
                <c:pt idx="66">
                  <c:v>22.7179510281182</c:v>
                </c:pt>
                <c:pt idx="67">
                  <c:v>22.832966477746755</c:v>
                </c:pt>
                <c:pt idx="68">
                  <c:v>22.945976968109022</c:v>
                </c:pt>
                <c:pt idx="69">
                  <c:v>23.056893051192716</c:v>
                </c:pt>
                <c:pt idx="70">
                  <c:v>23.165626248741997</c:v>
                </c:pt>
                <c:pt idx="71">
                  <c:v>23.27208921120936</c:v>
                </c:pt>
                <c:pt idx="72">
                  <c:v>23.376195877169305</c:v>
                </c:pt>
                <c:pt idx="73">
                  <c:v>23.47786163266588</c:v>
                </c:pt>
                <c:pt idx="74">
                  <c:v>23.57700346995231</c:v>
                </c:pt>
                <c:pt idx="75">
                  <c:v>23.673540145070785</c:v>
                </c:pt>
                <c:pt idx="76">
                  <c:v>23.76739233371287</c:v>
                </c:pt>
                <c:pt idx="77">
                  <c:v>23.858482784797143</c:v>
                </c:pt>
                <c:pt idx="78">
                  <c:v>23.946736471198605</c:v>
                </c:pt>
                <c:pt idx="79">
                  <c:v>24.03208073706781</c:v>
                </c:pt>
                <c:pt idx="80">
                  <c:v>24.114445441181175</c:v>
                </c:pt>
                <c:pt idx="81">
                  <c:v>24.193763095774806</c:v>
                </c:pt>
                <c:pt idx="82">
                  <c:v>24.269969000325627</c:v>
                </c:pt>
                <c:pt idx="83">
                  <c:v>24.34300136975779</c:v>
                </c:pt>
                <c:pt idx="84">
                  <c:v>24.412801456573984</c:v>
                </c:pt>
                <c:pt idx="85">
                  <c:v>24.479313666430645</c:v>
                </c:pt>
                <c:pt idx="86">
                  <c:v>24.542485666703296</c:v>
                </c:pt>
                <c:pt idx="87">
                  <c:v>24.60226848761529</c:v>
                </c:pt>
                <c:pt idx="88">
                  <c:v>24.658616615534278</c:v>
                </c:pt>
                <c:pt idx="89">
                  <c:v>24.711488078075284</c:v>
                </c:pt>
                <c:pt idx="90">
                  <c:v>24.76084452068375</c:v>
                </c:pt>
                <c:pt idx="91">
                  <c:v>24.80665127441069</c:v>
                </c:pt>
                <c:pt idx="92">
                  <c:v>24.848877414632646</c:v>
                </c:pt>
                <c:pt idx="93">
                  <c:v>24.887495810508483</c:v>
                </c:pt>
                <c:pt idx="94">
                  <c:v>24.922483165010643</c:v>
                </c:pt>
                <c:pt idx="95">
                  <c:v>24.953820045409312</c:v>
                </c:pt>
                <c:pt idx="96">
                  <c:v>24.981490904133377</c:v>
                </c:pt>
                <c:pt idx="97">
                  <c:v>25.0054840899777</c:v>
                </c:pt>
                <c:pt idx="98">
                  <c:v>25.02579184966764</c:v>
                </c:pt>
                <c:pt idx="99">
                  <c:v>25.04241031983933</c:v>
                </c:pt>
                <c:pt idx="100">
                  <c:v>25.0553395095349</c:v>
                </c:pt>
                <c:pt idx="101">
                  <c:v>25.064583273355392</c:v>
                </c:pt>
                <c:pt idx="102">
                  <c:v>25.07014927545554</c:v>
                </c:pt>
                <c:pt idx="103">
                  <c:v>25.072048944602482</c:v>
                </c:pt>
                <c:pt idx="104">
                  <c:v>25.070297420560383</c:v>
                </c:pt>
                <c:pt idx="105">
                  <c:v>25.064913492096345</c:v>
                </c:pt>
                <c:pt idx="106">
                  <c:v>25.05591952693714</c:v>
                </c:pt>
                <c:pt idx="107">
                  <c:v>25.04334139403784</c:v>
                </c:pt>
                <c:pt idx="108">
                  <c:v>25.02720837854916</c:v>
                </c:pt>
                <c:pt idx="109">
                  <c:v>25.007553089898543</c:v>
                </c:pt>
                <c:pt idx="110">
                  <c:v>24.984411363419678</c:v>
                </c:pt>
                <c:pt idx="111">
                  <c:v>24.95782215598542</c:v>
                </c:pt>
                <c:pt idx="112">
                  <c:v>24.92782743611634</c:v>
                </c:pt>
                <c:pt idx="113">
                  <c:v>24.894472069047897</c:v>
                </c:pt>
                <c:pt idx="114">
                  <c:v>24.857803697251793</c:v>
                </c:pt>
                <c:pt idx="115">
                  <c:v>24.817872616911497</c:v>
                </c:pt>
                <c:pt idx="116">
                  <c:v>24.774731650858136</c:v>
                </c:pt>
                <c:pt idx="117">
                  <c:v>24.72843601847204</c:v>
                </c:pt>
                <c:pt idx="118">
                  <c:v>24.679043203054878</c:v>
                </c:pt>
                <c:pt idx="119">
                  <c:v>24.626612817171065</c:v>
                </c:pt>
                <c:pt idx="120">
                  <c:v>24.57120646645141</c:v>
                </c:pt>
                <c:pt idx="121">
                  <c:v>24.512887612341775</c:v>
                </c:pt>
                <c:pt idx="122">
                  <c:v>24.4517214342671</c:v>
                </c:pt>
                <c:pt idx="123">
                  <c:v>24.387774691667552</c:v>
                </c:pt>
                <c:pt idx="124">
                  <c:v>24.32111558634817</c:v>
                </c:pt>
                <c:pt idx="125">
                  <c:v>24.251813625564626</c:v>
                </c:pt>
                <c:pt idx="126">
                  <c:v>24.17993948624914</c:v>
                </c:pt>
                <c:pt idx="127">
                  <c:v>24.105564880760532</c:v>
                </c:pt>
                <c:pt idx="128">
                  <c:v>24.02876242451946</c:v>
                </c:pt>
                <c:pt idx="129">
                  <c:v>23.949605505869144</c:v>
                </c:pt>
                <c:pt idx="130">
                  <c:v>23.86816815847694</c:v>
                </c:pt>
                <c:pt idx="131">
                  <c:v>23.784524936569152</c:v>
                </c:pt>
                <c:pt idx="132">
                  <c:v>23.698750793267806</c:v>
                </c:pt>
                <c:pt idx="133">
                  <c:v>23.61092096227223</c:v>
                </c:pt>
                <c:pt idx="134">
                  <c:v>23.521110843105593</c:v>
                </c:pt>
                <c:pt idx="135">
                  <c:v>23.429395890120954</c:v>
                </c:pt>
                <c:pt idx="136">
                  <c:v>23.335851505438868</c:v>
                </c:pt>
                <c:pt idx="137">
                  <c:v>23.240552935963517</c:v>
                </c:pt>
                <c:pt idx="138">
                  <c:v>23.143575174602418</c:v>
                </c:pt>
                <c:pt idx="139">
                  <c:v>23.044992865792036</c:v>
                </c:pt>
                <c:pt idx="140">
                  <c:v>22.944880215410567</c:v>
                </c:pt>
                <c:pt idx="141">
                  <c:v>22.843310905136978</c:v>
                </c:pt>
                <c:pt idx="142">
                  <c:v>22.740358011297445</c:v>
                </c:pt>
                <c:pt idx="143">
                  <c:v>22.636093928219925</c:v>
                </c:pt>
                <c:pt idx="144">
                  <c:v>22.530590296100613</c:v>
                </c:pt>
                <c:pt idx="145">
                  <c:v>22.423917933368887</c:v>
                </c:pt>
                <c:pt idx="146">
                  <c:v>22.316146773520973</c:v>
                </c:pt>
                <c:pt idx="147">
                  <c:v>22.207345806379656</c:v>
                </c:pt>
                <c:pt idx="148">
                  <c:v>22.097583023721914</c:v>
                </c:pt>
                <c:pt idx="149">
                  <c:v>21.98692536920493</c:v>
                </c:pt>
                <c:pt idx="150">
                  <c:v>21.875438692509924</c:v>
                </c:pt>
                <c:pt idx="151">
                  <c:v>21.763187707611753</c:v>
                </c:pt>
                <c:pt idx="152">
                  <c:v>21.650235955074915</c:v>
                </c:pt>
                <c:pt idx="153">
                  <c:v>21.53664576826661</c:v>
                </c:pt>
                <c:pt idx="154">
                  <c:v>21.422478243371838</c:v>
                </c:pt>
                <c:pt idx="155">
                  <c:v>21.30779321308879</c:v>
                </c:pt>
                <c:pt idx="156">
                  <c:v>21.192649223877666</c:v>
                </c:pt>
                <c:pt idx="157">
                  <c:v>21.077103516631773</c:v>
                </c:pt>
                <c:pt idx="158">
                  <c:v>20.961212010636757</c:v>
                </c:pt>
                <c:pt idx="159">
                  <c:v>20.84502929068046</c:v>
                </c:pt>
                <c:pt idx="160">
                  <c:v>20.728608597174656</c:v>
                </c:pt>
                <c:pt idx="161">
                  <c:v>20.61200181914893</c:v>
                </c:pt>
                <c:pt idx="162">
                  <c:v>20.495259489975385</c:v>
                </c:pt>
                <c:pt idx="163">
                  <c:v>20.378430785684706</c:v>
                </c:pt>
                <c:pt idx="164">
                  <c:v>20.261563525733273</c:v>
                </c:pt>
                <c:pt idx="165">
                  <c:v>20.144704176083003</c:v>
                </c:pt>
                <c:pt idx="166">
                  <c:v>20.027897854457315</c:v>
                </c:pt>
                <c:pt idx="167">
                  <c:v>19.911188337638304</c:v>
                </c:pt>
                <c:pt idx="168">
                  <c:v>19.79461807067312</c:v>
                </c:pt>
                <c:pt idx="169">
                  <c:v>19.67822817786045</c:v>
                </c:pt>
                <c:pt idx="170">
                  <c:v>19.562058475390042</c:v>
                </c:pt>
                <c:pt idx="171">
                  <c:v>19.44614748551357</c:v>
                </c:pt>
                <c:pt idx="172">
                  <c:v>19.330532452126963</c:v>
                </c:pt>
                <c:pt idx="173">
                  <c:v>19.215249357648467</c:v>
                </c:pt>
                <c:pt idx="174">
                  <c:v>19.100332941081867</c:v>
                </c:pt>
                <c:pt idx="175">
                  <c:v>18.985816717156403</c:v>
                </c:pt>
                <c:pt idx="176">
                  <c:v>18.871732996440873</c:v>
                </c:pt>
                <c:pt idx="177">
                  <c:v>18.758112906332293</c:v>
                </c:pt>
                <c:pt idx="178">
                  <c:v>18.644986412824604</c:v>
                </c:pt>
                <c:pt idx="179">
                  <c:v>18.532382342966756</c:v>
                </c:pt>
                <c:pt idx="180">
                  <c:v>18.420328407923936</c:v>
                </c:pt>
                <c:pt idx="181">
                  <c:v>18.308851226559582</c:v>
                </c:pt>
                <c:pt idx="182">
                  <c:v>18.197976349461253</c:v>
                </c:pt>
                <c:pt idx="183">
                  <c:v>18.087728283335444</c:v>
                </c:pt>
                <c:pt idx="184">
                  <c:v>17.9781305157029</c:v>
                </c:pt>
                <c:pt idx="185">
                  <c:v>17.86920553982832</c:v>
                </c:pt>
                <c:pt idx="186">
                  <c:v>17.76097487982277</c:v>
                </c:pt>
                <c:pt idx="187">
                  <c:v>17.653459115861615</c:v>
                </c:pt>
                <c:pt idx="188">
                  <c:v>17.546677909463106</c:v>
                </c:pt>
                <c:pt idx="189">
                  <c:v>17.440650028777956</c:v>
                </c:pt>
                <c:pt idx="190">
                  <c:v>17.335393373842486</c:v>
                </c:pt>
                <c:pt idx="191">
                  <c:v>17.23092500175188</c:v>
                </c:pt>
                <c:pt idx="192">
                  <c:v>17.127261151713423</c:v>
                </c:pt>
                <c:pt idx="193">
                  <c:v>17.024417269942653</c:v>
                </c:pt>
                <c:pt idx="194">
                  <c:v>16.922408034367564</c:v>
                </c:pt>
                <c:pt idx="195">
                  <c:v>16.821247379110822</c:v>
                </c:pt>
                <c:pt idx="196">
                  <c:v>16.720948518720217</c:v>
                </c:pt>
                <c:pt idx="197">
                  <c:v>16.621523972122198</c:v>
                </c:pt>
                <c:pt idx="198">
                  <c:v>16.52298558627494</c:v>
                </c:pt>
                <c:pt idx="199">
                  <c:v>16.425344559499788</c:v>
                </c:pt>
                <c:pt idx="200">
                  <c:v>16.328611464472456</c:v>
                </c:pt>
                <c:pt idx="201">
                  <c:v>16.232796270856966</c:v>
                </c:pt>
                <c:pt idx="202">
                  <c:v>16.13790836756838</c:v>
                </c:pt>
                <c:pt idx="203">
                  <c:v>16.043956584650683</c:v>
                </c:pt>
                <c:pt idx="204">
                  <c:v>15.950949214759628</c:v>
                </c:pt>
                <c:pt idx="205">
                  <c:v>15.858894034240727</c:v>
                </c:pt>
                <c:pt idx="206">
                  <c:v>15.767798323795045</c:v>
                </c:pt>
                <c:pt idx="207">
                  <c:v>15.67766888872601</c:v>
                </c:pt>
                <c:pt idx="208">
                  <c:v>15.588512078763213</c:v>
                </c:pt>
                <c:pt idx="209">
                  <c:v>15.500333807458532</c:v>
                </c:pt>
                <c:pt idx="210">
                  <c:v>15.413139571153074</c:v>
                </c:pt>
                <c:pt idx="211">
                  <c:v>15.326934467513176</c:v>
                </c:pt>
                <c:pt idx="212">
                  <c:v>15.241723213634977</c:v>
                </c:pt>
                <c:pt idx="213">
                  <c:v>15.15751016371885</c:v>
                </c:pt>
                <c:pt idx="214">
                  <c:v>15.074299326314488</c:v>
                </c:pt>
                <c:pt idx="215">
                  <c:v>14.992094381139221</c:v>
                </c:pt>
                <c:pt idx="216">
                  <c:v>14.910898695472863</c:v>
                </c:pt>
                <c:pt idx="217">
                  <c:v>14.830715340132102</c:v>
                </c:pt>
                <c:pt idx="218">
                  <c:v>14.751547105029431</c:v>
                </c:pt>
                <c:pt idx="219">
                  <c:v>14.673396514320771</c:v>
                </c:pt>
                <c:pt idx="220">
                  <c:v>14.596265841147673</c:v>
                </c:pt>
                <c:pt idx="221">
                  <c:v>14.520157121979228</c:v>
                </c:pt>
                <c:pt idx="222">
                  <c:v>14.445072170560334</c:v>
                </c:pt>
                <c:pt idx="223">
                  <c:v>14.371012591472454</c:v>
                </c:pt>
                <c:pt idx="224">
                  <c:v>14.297979793313527</c:v>
                </c:pt>
                <c:pt idx="225">
                  <c:v>14.225975001504523</c:v>
                </c:pt>
                <c:pt idx="226">
                  <c:v>14.15499927072905</c:v>
                </c:pt>
                <c:pt idx="227">
                  <c:v>14.085053497014314</c:v>
                </c:pt>
                <c:pt idx="228">
                  <c:v>14.016138429460351</c:v>
                </c:pt>
                <c:pt idx="229">
                  <c:v>13.948254681625166</c:v>
                </c:pt>
                <c:pt idx="230">
                  <c:v>13.881402742574139</c:v>
                </c:pt>
                <c:pt idx="231">
                  <c:v>13.815582987600873</c:v>
                </c:pt>
                <c:pt idx="232">
                  <c:v>13.750795688627562</c:v>
                </c:pt>
                <c:pt idx="233">
                  <c:v>13.68704102429282</c:v>
                </c:pt>
                <c:pt idx="234">
                  <c:v>13.624319089734904</c:v>
                </c:pt>
                <c:pt idx="235">
                  <c:v>13.562629906077717</c:v>
                </c:pt>
                <c:pt idx="236">
                  <c:v>13.501973429628023</c:v>
                </c:pt>
                <c:pt idx="237">
                  <c:v>13.442349560791097</c:v>
                </c:pt>
                <c:pt idx="238">
                  <c:v>13.383758152712662</c:v>
                </c:pt>
                <c:pt idx="239">
                  <c:v>13.326199019654698</c:v>
                </c:pt>
                <c:pt idx="240">
                  <c:v>13.269671945112517</c:v>
                </c:pt>
                <c:pt idx="241">
                  <c:v>13.214176689680443</c:v>
                </c:pt>
                <c:pt idx="242">
                  <c:v>13.159712998673289</c:v>
                </c:pt>
                <c:pt idx="243">
                  <c:v>13.106280609510875</c:v>
                </c:pt>
                <c:pt idx="244">
                  <c:v>13.05387925887225</c:v>
                </c:pt>
                <c:pt idx="245">
                  <c:v>13.002508689626527</c:v>
                </c:pt>
                <c:pt idx="246">
                  <c:v>12.952168657547073</c:v>
                </c:pt>
                <c:pt idx="247">
                  <c:v>12.90285893781505</c:v>
                </c:pt>
                <c:pt idx="248">
                  <c:v>12.854579331319353</c:v>
                </c:pt>
                <c:pt idx="249">
                  <c:v>12.807329670757955</c:v>
                </c:pt>
                <c:pt idx="250">
                  <c:v>12.761109826547631</c:v>
                </c:pt>
                <c:pt idx="251">
                  <c:v>12.715919712546981</c:v>
                </c:pt>
                <c:pt idx="252">
                  <c:v>12.671759291598647</c:v>
                </c:pt>
                <c:pt idx="253">
                  <c:v>12.628628580895786</c:v>
                </c:pt>
                <c:pt idx="254">
                  <c:v>12.586527657178202</c:v>
                </c:pt>
                <c:pt idx="255">
                  <c:v>12.545456661762636</c:v>
                </c:pt>
                <c:pt idx="256">
                  <c:v>12.505415805412117</c:v>
                </c:pt>
                <c:pt idx="257">
                  <c:v>12.46640537304891</c:v>
                </c:pt>
                <c:pt idx="258">
                  <c:v>12.428425728314945</c:v>
                </c:pt>
                <c:pt idx="259">
                  <c:v>12.391477317984187</c:v>
                </c:pt>
                <c:pt idx="260">
                  <c:v>12.355560676230336</c:v>
                </c:pt>
                <c:pt idx="261">
                  <c:v>12.320676428753611</c:v>
                </c:pt>
                <c:pt idx="262">
                  <c:v>12.286825296770068</c:v>
                </c:pt>
                <c:pt idx="263">
                  <c:v>12.254008100866159</c:v>
                </c:pt>
                <c:pt idx="264">
                  <c:v>12.222225764721912</c:v>
                </c:pt>
                <c:pt idx="265">
                  <c:v>12.191479318704918</c:v>
                </c:pt>
                <c:pt idx="266">
                  <c:v>12.16176990333772</c:v>
                </c:pt>
                <c:pt idx="267">
                  <c:v>12.133098772640729</c:v>
                </c:pt>
                <c:pt idx="268">
                  <c:v>12.105467297352583</c:v>
                </c:pt>
                <c:pt idx="269">
                  <c:v>12.078876968029533</c:v>
                </c:pt>
                <c:pt idx="270">
                  <c:v>12.053329398025316</c:v>
                </c:pt>
                <c:pt idx="271">
                  <c:v>12.028826326352654</c:v>
                </c:pt>
                <c:pt idx="272">
                  <c:v>12.005369620427327</c:v>
                </c:pt>
                <c:pt idx="273">
                  <c:v>11.982961278695253</c:v>
                </c:pt>
                <c:pt idx="274">
                  <c:v>11.96160343314337</c:v>
                </c:pt>
                <c:pt idx="275">
                  <c:v>11.941298351693845</c:v>
                </c:pt>
                <c:pt idx="276">
                  <c:v>11.922048440482005</c:v>
                </c:pt>
                <c:pt idx="277">
                  <c:v>11.903856246017344</c:v>
                </c:pt>
                <c:pt idx="278">
                  <c:v>11.886724457226691</c:v>
                </c:pt>
                <c:pt idx="279">
                  <c:v>11.870655907379</c:v>
                </c:pt>
                <c:pt idx="280">
                  <c:v>11.855653575890035</c:v>
                </c:pt>
                <c:pt idx="281">
                  <c:v>11.841720590005842</c:v>
                </c:pt>
                <c:pt idx="282">
                  <c:v>11.828860226362792</c:v>
                </c:pt>
                <c:pt idx="283">
                  <c:v>11.817075912422212</c:v>
                </c:pt>
                <c:pt idx="284">
                  <c:v>11.806371227777326</c:v>
                </c:pt>
                <c:pt idx="285">
                  <c:v>11.796749905329435</c:v>
                </c:pt>
                <c:pt idx="286">
                  <c:v>11.788215832330543</c:v>
                </c:pt>
                <c:pt idx="287">
                  <c:v>11.780773051288946</c:v>
                </c:pt>
                <c:pt idx="288">
                  <c:v>11.774425760734296</c:v>
                </c:pt>
                <c:pt idx="289">
                  <c:v>11.769178315837763</c:v>
                </c:pt>
                <c:pt idx="290">
                  <c:v>11.765035228883367</c:v>
                </c:pt>
                <c:pt idx="291">
                  <c:v>11.762001169585574</c:v>
                </c:pt>
                <c:pt idx="292">
                  <c:v>11.760080965248228</c:v>
                </c:pt>
                <c:pt idx="293">
                  <c:v>11.759279600759541</c:v>
                </c:pt>
                <c:pt idx="294">
                  <c:v>11.759602218417339</c:v>
                </c:pt>
                <c:pt idx="295">
                  <c:v>11.761054117578585</c:v>
                </c:pt>
                <c:pt idx="296">
                  <c:v>11.763640754126747</c:v>
                </c:pt>
                <c:pt idx="297">
                  <c:v>11.767367739750359</c:v>
                </c:pt>
                <c:pt idx="298">
                  <c:v>11.772240841025596</c:v>
                </c:pt>
                <c:pt idx="299">
                  <c:v>11.778265978295163</c:v>
                </c:pt>
                <c:pt idx="300">
                  <c:v>11.785449224336084</c:v>
                </c:pt>
                <c:pt idx="301">
                  <c:v>11.793796802807645</c:v>
                </c:pt>
                <c:pt idx="302">
                  <c:v>11.803315086471322</c:v>
                </c:pt>
                <c:pt idx="303">
                  <c:v>11.814010595173286</c:v>
                </c:pt>
                <c:pt idx="304">
                  <c:v>11.825889993580372</c:v>
                </c:pt>
                <c:pt idx="305">
                  <c:v>11.83896008865963</c:v>
                </c:pt>
                <c:pt idx="306">
                  <c:v>11.853227826891185</c:v>
                </c:pt>
                <c:pt idx="307">
                  <c:v>11.868700291204071</c:v>
                </c:pt>
                <c:pt idx="308">
                  <c:v>11.885384697623888</c:v>
                </c:pt>
                <c:pt idx="309">
                  <c:v>11.903288391620848</c:v>
                </c:pt>
                <c:pt idx="310">
                  <c:v>11.922418844146865</c:v>
                </c:pt>
                <c:pt idx="311">
                  <c:v>11.9427836473491</c:v>
                </c:pt>
                <c:pt idx="312">
                  <c:v>11.964390509947695</c:v>
                </c:pt>
                <c:pt idx="313">
                  <c:v>11.987247252264797</c:v>
                </c:pt>
                <c:pt idx="314">
                  <c:v>12.01136180089146</c:v>
                </c:pt>
                <c:pt idx="315">
                  <c:v>12.03674218297898</c:v>
                </c:pt>
                <c:pt idx="316">
                  <c:v>12.063396520140405</c:v>
                </c:pt>
                <c:pt idx="317">
                  <c:v>12.09133302194817</c:v>
                </c:pt>
                <c:pt idx="318">
                  <c:v>12.120559979012892</c:v>
                </c:pt>
                <c:pt idx="319">
                  <c:v>12.151085755628362</c:v>
                </c:pt>
                <c:pt idx="320">
                  <c:v>12.182918781967562</c:v>
                </c:pt>
                <c:pt idx="321">
                  <c:v>12.216067545813786</c:v>
                </c:pt>
                <c:pt idx="322">
                  <c:v>12.25054058381123</c:v>
                </c:pt>
                <c:pt idx="323">
                  <c:v>12.28634647221859</c:v>
                </c:pt>
                <c:pt idx="324">
                  <c:v>12.323493817149554</c:v>
                </c:pt>
                <c:pt idx="325">
                  <c:v>12.361991244283377</c:v>
                </c:pt>
                <c:pt idx="326">
                  <c:v>12.401847388028685</c:v>
                </c:pt>
                <c:pt idx="327">
                  <c:v>12.443070880123752</c:v>
                </c:pt>
                <c:pt idx="328">
                  <c:v>12.485670337656195</c:v>
                </c:pt>
                <c:pt idx="329">
                  <c:v>12.529654350484606</c:v>
                </c:pt>
                <c:pt idx="330">
                  <c:v>12.575031468045498</c:v>
                </c:pt>
                <c:pt idx="331">
                  <c:v>12.621810185527846</c:v>
                </c:pt>
                <c:pt idx="332">
                  <c:v>12.669998929398655</c:v>
                </c:pt>
                <c:pt idx="333">
                  <c:v>12.719606042262207</c:v>
                </c:pt>
                <c:pt idx="334">
                  <c:v>12.770639767036197</c:v>
                </c:pt>
                <c:pt idx="335">
                  <c:v>12.82310823042853</c:v>
                </c:pt>
                <c:pt idx="336">
                  <c:v>12.877019425698126</c:v>
                </c:pt>
                <c:pt idx="337">
                  <c:v>12.932381194683998</c:v>
                </c:pt>
                <c:pt idx="338">
                  <c:v>12.989201209087138</c:v>
                </c:pt>
                <c:pt idx="339">
                  <c:v>13.047486950990422</c:v>
                </c:pt>
                <c:pt idx="340">
                  <c:v>13.107245692601932</c:v>
                </c:pt>
                <c:pt idx="341">
                  <c:v>13.168484475208455</c:v>
                </c:pt>
                <c:pt idx="342">
                  <c:v>13.231210087326176</c:v>
                </c:pt>
                <c:pt idx="343">
                  <c:v>13.29542904203684</c:v>
                </c:pt>
                <c:pt idx="344">
                  <c:v>13.361147553498316</c:v>
                </c:pt>
                <c:pt idx="345">
                  <c:v>13.428371512620284</c:v>
                </c:pt>
                <c:pt idx="346">
                  <c:v>13.497106461896276</c:v>
                </c:pt>
                <c:pt idx="347">
                  <c:v>13.567357569385258</c:v>
                </c:pt>
                <c:pt idx="348">
                  <c:v>13.63912960183714</c:v>
                </c:pt>
                <c:pt idx="349">
                  <c:v>13.71242689695864</c:v>
                </c:pt>
                <c:pt idx="350">
                  <c:v>13.787253334817176</c:v>
                </c:pt>
                <c:pt idx="351">
                  <c:v>13.863612308383416</c:v>
                </c:pt>
                <c:pt idx="352">
                  <c:v>13.941506693213814</c:v>
                </c:pt>
                <c:pt idx="353">
                  <c:v>14.020938816278658</c:v>
                </c:pt>
                <c:pt idx="354">
                  <c:v>14.10191042394153</c:v>
                </c:pt>
                <c:pt idx="355">
                  <c:v>14.18442264910093</c:v>
                </c:pt>
                <c:pt idx="356">
                  <c:v>14.268475977505812</c:v>
                </c:pt>
                <c:pt idx="357">
                  <c:v>14.354070213261007</c:v>
                </c:pt>
                <c:pt idx="358">
                  <c:v>14.441204443541391</c:v>
                </c:pt>
                <c:pt idx="359">
                  <c:v>14.529877002537035</c:v>
                </c:pt>
              </c:numCache>
            </c:numRef>
          </c:yVal>
          <c:smooth val="0"/>
        </c:ser>
        <c:axId val="47786089"/>
        <c:axId val="27421618"/>
      </c:scatterChart>
      <c:val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crossBetween val="midCat"/>
        <c:dispUnits/>
      </c:valAx>
      <c:valAx>
        <c:axId val="27421618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6089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480314960629921" right="0.7480314960629921" top="0.984251968503937" bottom="4.07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5" sqref="C5"/>
    </sheetView>
  </sheetViews>
  <sheetFormatPr defaultColWidth="9.140625" defaultRowHeight="12.75"/>
  <cols>
    <col min="1" max="1" width="24.140625" style="0" customWidth="1"/>
    <col min="2" max="2" width="7.28125" style="0" customWidth="1"/>
    <col min="3" max="3" width="8.8515625" style="0" customWidth="1"/>
    <col min="4" max="4" width="4.00390625" style="0" customWidth="1"/>
    <col min="5" max="5" width="17.8515625" style="0" customWidth="1"/>
    <col min="9" max="9" width="6.00390625" style="0" customWidth="1"/>
  </cols>
  <sheetData>
    <row r="1" spans="2:8" ht="12.75">
      <c r="B1" t="s">
        <v>25</v>
      </c>
      <c r="E1" t="s">
        <v>12</v>
      </c>
      <c r="H1" t="s">
        <v>24</v>
      </c>
    </row>
    <row r="2" spans="2:9" ht="12.75">
      <c r="B2" t="s">
        <v>8</v>
      </c>
      <c r="C2" t="s">
        <v>9</v>
      </c>
      <c r="H2" t="s">
        <v>26</v>
      </c>
      <c r="I2" t="s">
        <v>27</v>
      </c>
    </row>
    <row r="3" spans="1:9" ht="12.75">
      <c r="A3" t="s">
        <v>10</v>
      </c>
      <c r="B3" s="4">
        <v>-0.3614840925338548</v>
      </c>
      <c r="C3" s="4">
        <v>3.5</v>
      </c>
      <c r="E3" t="s">
        <v>13</v>
      </c>
      <c r="F3" s="4">
        <v>1</v>
      </c>
      <c r="H3" s="4">
        <v>119.73308402239182</v>
      </c>
      <c r="I3">
        <f>RADIANS(H3)</f>
        <v>2.0897365397577534</v>
      </c>
    </row>
    <row r="4" spans="1:6" ht="12.75">
      <c r="A4" t="s">
        <v>11</v>
      </c>
      <c r="B4" s="4">
        <v>0.3564972523793638</v>
      </c>
      <c r="C4" s="4">
        <v>7</v>
      </c>
      <c r="E4" t="s">
        <v>21</v>
      </c>
      <c r="F4" s="4">
        <v>6</v>
      </c>
    </row>
    <row r="5" spans="5:6" ht="12.75">
      <c r="E5" t="s">
        <v>20</v>
      </c>
      <c r="F5">
        <f>C4-F4</f>
        <v>1</v>
      </c>
    </row>
    <row r="6" spans="5:9" ht="12.75">
      <c r="E6" t="s">
        <v>22</v>
      </c>
      <c r="F6" s="4">
        <v>0.6402921618146797</v>
      </c>
      <c r="H6" s="4">
        <v>150</v>
      </c>
      <c r="I6">
        <f>RADIANS(H6)</f>
        <v>2.6179938779914944</v>
      </c>
    </row>
    <row r="7" spans="5:6" ht="12.75">
      <c r="E7" t="s">
        <v>23</v>
      </c>
      <c r="F7" s="4">
        <v>0.8402921626406461</v>
      </c>
    </row>
    <row r="8" spans="5:6" ht="12.75">
      <c r="E8" t="s">
        <v>30</v>
      </c>
      <c r="F8" s="4">
        <v>2</v>
      </c>
    </row>
    <row r="12" spans="1:3" ht="12.75">
      <c r="A12" t="s">
        <v>14</v>
      </c>
      <c r="B12">
        <f>Data!L365</f>
        <v>-3.3413820975005986</v>
      </c>
      <c r="C12">
        <v>0</v>
      </c>
    </row>
    <row r="13" spans="1:3" ht="12.75">
      <c r="A13" t="s">
        <v>15</v>
      </c>
      <c r="B13">
        <f>Data!L366</f>
        <v>0.9271036776683325</v>
      </c>
      <c r="C13">
        <v>0</v>
      </c>
    </row>
    <row r="14" spans="6:8" ht="12.75">
      <c r="F14">
        <f>Data!AE365*H14</f>
        <v>549.1201056446173</v>
      </c>
      <c r="H14">
        <f>Data!T366-Data!T365</f>
        <v>0.5003520723812391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8"/>
  <sheetViews>
    <sheetView workbookViewId="0" topLeftCell="A1">
      <selection activeCell="E5" sqref="E5:F363"/>
    </sheetView>
  </sheetViews>
  <sheetFormatPr defaultColWidth="9.140625" defaultRowHeight="12.75"/>
  <cols>
    <col min="1" max="1" width="6.140625" style="1" customWidth="1"/>
    <col min="2" max="2" width="5.28125" style="1" customWidth="1"/>
    <col min="3" max="3" width="5.28125" style="0" customWidth="1"/>
    <col min="4" max="4" width="4.421875" style="0" customWidth="1"/>
    <col min="5" max="5" width="6.421875" style="2" customWidth="1"/>
    <col min="6" max="6" width="6.00390625" style="2" customWidth="1"/>
    <col min="7" max="7" width="9.8515625" style="0" customWidth="1"/>
    <col min="8" max="8" width="8.140625" style="0" customWidth="1"/>
    <col min="9" max="10" width="5.8515625" style="3" customWidth="1"/>
    <col min="11" max="11" width="8.421875" style="0" customWidth="1"/>
    <col min="12" max="12" width="5.8515625" style="0" customWidth="1"/>
    <col min="13" max="13" width="6.421875" style="0" customWidth="1"/>
    <col min="14" max="19" width="5.8515625" style="5" customWidth="1"/>
    <col min="20" max="22" width="6.28125" style="5" customWidth="1"/>
    <col min="23" max="25" width="5.8515625" style="5" customWidth="1"/>
    <col min="26" max="26" width="4.28125" style="5" customWidth="1"/>
    <col min="27" max="27" width="7.140625" style="1" customWidth="1"/>
    <col min="28" max="28" width="5.8515625" style="1" customWidth="1"/>
    <col min="29" max="29" width="5.00390625" style="0" customWidth="1"/>
    <col min="30" max="30" width="5.140625" style="0" customWidth="1"/>
    <col min="31" max="31" width="5.8515625" style="0" customWidth="1"/>
  </cols>
  <sheetData>
    <row r="1" spans="1:29" ht="12.75">
      <c r="A1" s="1" t="s">
        <v>4</v>
      </c>
      <c r="C1" t="s">
        <v>0</v>
      </c>
      <c r="E1" s="2" t="s">
        <v>7</v>
      </c>
      <c r="G1" t="s">
        <v>17</v>
      </c>
      <c r="I1" s="3" t="s">
        <v>16</v>
      </c>
      <c r="K1" t="s">
        <v>18</v>
      </c>
      <c r="L1" t="s">
        <v>31</v>
      </c>
      <c r="N1" s="5" t="s">
        <v>34</v>
      </c>
      <c r="P1" s="5" t="s">
        <v>28</v>
      </c>
      <c r="R1" s="5" t="s">
        <v>29</v>
      </c>
      <c r="T1" s="5" t="s">
        <v>32</v>
      </c>
      <c r="U1" s="5" t="s">
        <v>36</v>
      </c>
      <c r="W1" s="5" t="s">
        <v>35</v>
      </c>
      <c r="Y1" s="5" t="s">
        <v>33</v>
      </c>
      <c r="AA1" s="1" t="s">
        <v>6</v>
      </c>
      <c r="AC1" t="s">
        <v>5</v>
      </c>
    </row>
    <row r="2" spans="1:31" ht="12.75">
      <c r="A2" s="1" t="s">
        <v>8</v>
      </c>
      <c r="B2" s="1" t="s">
        <v>9</v>
      </c>
      <c r="C2" t="s">
        <v>2</v>
      </c>
      <c r="D2" t="s">
        <v>3</v>
      </c>
      <c r="E2" s="2" t="s">
        <v>8</v>
      </c>
      <c r="F2" s="2" t="s">
        <v>9</v>
      </c>
      <c r="G2" t="s">
        <v>3</v>
      </c>
      <c r="H2" t="s">
        <v>2</v>
      </c>
      <c r="I2" s="3" t="s">
        <v>8</v>
      </c>
      <c r="J2" s="3" t="s">
        <v>9</v>
      </c>
      <c r="K2" t="s">
        <v>19</v>
      </c>
      <c r="L2" t="s">
        <v>8</v>
      </c>
      <c r="M2" t="s">
        <v>9</v>
      </c>
      <c r="N2" s="5" t="s">
        <v>8</v>
      </c>
      <c r="O2" s="5" t="s">
        <v>9</v>
      </c>
      <c r="P2" s="5" t="s">
        <v>27</v>
      </c>
      <c r="Q2" s="5" t="s">
        <v>26</v>
      </c>
      <c r="R2" s="5" t="s">
        <v>8</v>
      </c>
      <c r="S2" s="5" t="s">
        <v>9</v>
      </c>
      <c r="U2" s="5" t="s">
        <v>27</v>
      </c>
      <c r="V2" s="5" t="s">
        <v>26</v>
      </c>
      <c r="W2" s="5" t="s">
        <v>8</v>
      </c>
      <c r="X2" s="5" t="s">
        <v>9</v>
      </c>
      <c r="Y2" s="5" t="s">
        <v>8</v>
      </c>
      <c r="Z2" s="5" t="s">
        <v>9</v>
      </c>
      <c r="AA2" s="1" t="s">
        <v>8</v>
      </c>
      <c r="AB2" s="1" t="s">
        <v>9</v>
      </c>
      <c r="AC2" t="s">
        <v>8</v>
      </c>
      <c r="AD2" t="s">
        <v>9</v>
      </c>
      <c r="AE2" t="s">
        <v>1</v>
      </c>
    </row>
    <row r="4" spans="1:31" ht="12.75">
      <c r="A4" s="1">
        <v>-0.5</v>
      </c>
      <c r="B4" s="1">
        <f aca="true" t="shared" si="0" ref="B4:B9">C4*0.02</f>
        <v>0</v>
      </c>
      <c r="C4">
        <v>0</v>
      </c>
      <c r="D4">
        <f>RADIANS(C4)</f>
        <v>0</v>
      </c>
      <c r="E4" s="2">
        <f>COS(D4+Params!$H$3)*A_LEN+A_X</f>
        <v>0.5770066246221788</v>
      </c>
      <c r="F4" s="2">
        <f>SIN(D4+Params!$H$3)*A_LEN+A_Y</f>
        <v>3.845304465380849</v>
      </c>
      <c r="G4">
        <f aca="true" t="shared" si="1" ref="G4:G67">ATAN2(E4-B_X,F4-B_Y)</f>
        <v>-1.5010110513322135</v>
      </c>
      <c r="H4">
        <f>DEGREES(G4)</f>
        <v>-86.0015982438304</v>
      </c>
      <c r="I4" s="3">
        <f aca="true" t="shared" si="2" ref="I4:I67">B_X+COS(G4)*BD_len</f>
        <v>0.7748691346780741</v>
      </c>
      <c r="J4" s="3">
        <f aca="true" t="shared" si="3" ref="J4:J67">B_Y+SIN(G4)*BD_len</f>
        <v>1.0146040257889508</v>
      </c>
      <c r="K4">
        <f>IF(AND(C4&gt;$H$366,C4&lt;$H$365),1,B_Y/COS(PI()/2+Data!G4)-BD_len)</f>
        <v>1.0170796019115729</v>
      </c>
      <c r="L4">
        <f>COS(G4)*K4+I4</f>
        <v>0.8457887192613021</v>
      </c>
      <c r="M4">
        <f>SIN(G4)*K4+J4</f>
        <v>0</v>
      </c>
      <c r="N4" s="5">
        <f>L4-COS(G4)*Params!$F$8</f>
        <v>0.706331425161732</v>
      </c>
      <c r="O4" s="5">
        <f>M4-SIN(G4)*Params!$F$8</f>
        <v>1.9951319914036831</v>
      </c>
      <c r="P4" s="5">
        <f>D4+Params!$I$6</f>
        <v>2.6179938779914944</v>
      </c>
      <c r="Q4" s="5">
        <f>DEGREES(P4)</f>
        <v>150</v>
      </c>
      <c r="R4" s="5">
        <f>A_X+COS(P4)*Params!$F$6</f>
        <v>-0.9159933705094239</v>
      </c>
      <c r="S4" s="5">
        <f>A_Y+SIN(P4)*Params!$F$6</f>
        <v>3.8201460809073398</v>
      </c>
      <c r="T4" s="5">
        <f>SQRT((R4-N4)^2+(S4-O4)^2)</f>
        <v>2.441846467232598</v>
      </c>
      <c r="U4" s="5">
        <f>ATAN2(N4-R4,O4-S4)</f>
        <v>-0.8441264234487047</v>
      </c>
      <c r="V4" s="5">
        <f>DEGREES(U4)</f>
        <v>-48.364881439083746</v>
      </c>
      <c r="W4" s="5">
        <f>R4+COS(U4)*Params!$F$7</f>
        <v>-0.35771633329461605</v>
      </c>
      <c r="X4" s="5">
        <f>S4+SIN(U4)*Params!$F$7</f>
        <v>3.1921192754969736</v>
      </c>
      <c r="Y4" s="5">
        <f>W4+COS(G4)*Params!$F$8</f>
        <v>-0.21825903919504597</v>
      </c>
      <c r="Z4" s="5">
        <f>X4+SIN(G4)*Params!$F$8</f>
        <v>1.1969872840932905</v>
      </c>
      <c r="AA4" s="1">
        <f>(A4*2)*$L$366</f>
        <v>-0.9271036776683325</v>
      </c>
      <c r="AB4" s="1">
        <f>(B4*10)*$M$365</f>
        <v>0</v>
      </c>
      <c r="AC4">
        <f>Y4-AA4</f>
        <v>0.7088446384732865</v>
      </c>
      <c r="AD4">
        <f>Z4-AB4</f>
        <v>1.1969872840932905</v>
      </c>
      <c r="AE4">
        <f>AC4*AC4+AD4*AD4</f>
        <v>1.935239279773356</v>
      </c>
    </row>
    <row r="5" spans="1:31" ht="12.75">
      <c r="A5" s="1">
        <v>-0.5</v>
      </c>
      <c r="B5" s="1">
        <f t="shared" si="0"/>
        <v>0.02</v>
      </c>
      <c r="C5">
        <v>1</v>
      </c>
      <c r="D5">
        <f aca="true" t="shared" si="4" ref="D5:D68">RADIANS(C5)</f>
        <v>0.017453292519943295</v>
      </c>
      <c r="E5" s="2">
        <f>COS(D5+Params!$H$3)*A_LEN+A_X</f>
        <v>0.5708372940658375</v>
      </c>
      <c r="F5" s="2">
        <f>SIN(D5+Params!$H$3)*A_LEN+A_Y</f>
        <v>3.8616307952716786</v>
      </c>
      <c r="G5">
        <f t="shared" si="1"/>
        <v>-1.502605588457813</v>
      </c>
      <c r="H5">
        <f aca="true" t="shared" si="5" ref="H5:H68">DEGREES(G5)</f>
        <v>-86.09295849140416</v>
      </c>
      <c r="I5" s="3">
        <f t="shared" si="2"/>
        <v>0.7653246707647824</v>
      </c>
      <c r="J5" s="3">
        <f t="shared" si="3"/>
        <v>1.0139445256516115</v>
      </c>
      <c r="K5">
        <f>IF(AND(C5&gt;$H$366,C5&lt;$H$365),1,B_Y/COS(PI()/2+Data!G5)-BD_len)</f>
        <v>1.0163065110204155</v>
      </c>
      <c r="L5">
        <f>COS(G5)*K5+I5</f>
        <v>0.8345736652962438</v>
      </c>
      <c r="M5">
        <f>SIN(G5)*K5+J5</f>
        <v>0</v>
      </c>
      <c r="N5" s="5">
        <f>L5-COS(G5)*Params!$F$8</f>
        <v>0.6982978591677709</v>
      </c>
      <c r="O5" s="5">
        <f>M5-SIN(G5)*Params!$F$8</f>
        <v>1.9953518247827962</v>
      </c>
      <c r="P5" s="5">
        <f>D5+Params!$I$6</f>
        <v>2.6354471705114375</v>
      </c>
      <c r="Q5" s="5">
        <f aca="true" t="shared" si="6" ref="Q5:Q68">DEGREES(P5)</f>
        <v>151</v>
      </c>
      <c r="R5" s="5">
        <f>A_X+COS(P5)*Params!$F$6</f>
        <v>-0.9214962355838605</v>
      </c>
      <c r="S5" s="5">
        <f>A_Y+SIN(P5)*Params!$F$6</f>
        <v>3.8104197998160814</v>
      </c>
      <c r="T5" s="5">
        <f aca="true" t="shared" si="7" ref="T5:T68">SQRT((R5-N5)^2+(S5-O5)^2)</f>
        <v>2.432736044741329</v>
      </c>
      <c r="U5" s="5">
        <f aca="true" t="shared" si="8" ref="U5:U68">ATAN2(N5-R5,O5-S5)</f>
        <v>-0.842187609107782</v>
      </c>
      <c r="V5" s="5">
        <f aca="true" t="shared" si="9" ref="V5:V68">DEGREES(U5)</f>
        <v>-48.25379556008944</v>
      </c>
      <c r="W5" s="5">
        <f>R5+COS(U5)*Params!$F$7</f>
        <v>-0.3620026210367383</v>
      </c>
      <c r="X5" s="5">
        <f>S5+SIN(U5)*Params!$F$7</f>
        <v>3.183476569629894</v>
      </c>
      <c r="Y5" s="5">
        <f>W5+COS(G5)*Params!$F$8</f>
        <v>-0.22572681490826543</v>
      </c>
      <c r="Z5" s="5">
        <f>X5+SIN(G5)*Params!$F$8</f>
        <v>1.188124744847098</v>
      </c>
      <c r="AA5" s="1">
        <f aca="true" t="shared" si="10" ref="AA5:AA68">(A5*2)*$L$366</f>
        <v>-0.9271036776683325</v>
      </c>
      <c r="AB5" s="1">
        <f aca="true" t="shared" si="11" ref="AB5:AB68">(B5*10)*$M$365</f>
        <v>0.020000000000000004</v>
      </c>
      <c r="AC5">
        <f aca="true" t="shared" si="12" ref="AC5:AC68">Y5-AA5</f>
        <v>0.701376862760067</v>
      </c>
      <c r="AD5">
        <f aca="true" t="shared" si="13" ref="AD5:AD68">Z5-AB5</f>
        <v>1.168124744847098</v>
      </c>
      <c r="AE5">
        <f aca="true" t="shared" si="14" ref="AE5:AE68">AC5*AC5+AD5*AD5</f>
        <v>1.8564449231392515</v>
      </c>
    </row>
    <row r="6" spans="1:31" ht="12.75">
      <c r="A6" s="1">
        <v>-0.5</v>
      </c>
      <c r="B6" s="1">
        <f t="shared" si="0"/>
        <v>0.04</v>
      </c>
      <c r="C6">
        <v>2</v>
      </c>
      <c r="D6">
        <f t="shared" si="4"/>
        <v>0.03490658503988659</v>
      </c>
      <c r="E6" s="2">
        <f>COS(D6+Params!$H$3)*A_LEN+A_X</f>
        <v>0.5643839693835382</v>
      </c>
      <c r="F6" s="2">
        <f>SIN(D6+Params!$H$3)*A_LEN+A_Y</f>
        <v>3.877846968919073</v>
      </c>
      <c r="G6">
        <f t="shared" si="1"/>
        <v>-1.50431005632456</v>
      </c>
      <c r="H6">
        <f t="shared" si="5"/>
        <v>-86.19061730648444</v>
      </c>
      <c r="I6" s="3">
        <f t="shared" si="2"/>
        <v>0.7551210426357662</v>
      </c>
      <c r="J6" s="3">
        <f t="shared" si="3"/>
        <v>1.0132563881654644</v>
      </c>
      <c r="K6">
        <f>IF(AND(C6&gt;$H$366,C6&lt;$H$365),1,B_Y/COS(PI()/2+Data!G6)-BD_len)</f>
        <v>1.0155000319330219</v>
      </c>
      <c r="L6">
        <f>COS(G6)*K6+I6</f>
        <v>0.822588121258206</v>
      </c>
      <c r="M6">
        <f>SIN(G6)*K6+J6</f>
        <v>0</v>
      </c>
      <c r="N6" s="5">
        <f>L6-COS(G6)*Params!$F$8</f>
        <v>0.6897135245060719</v>
      </c>
      <c r="O6" s="5">
        <f>M6-SIN(G6)*Params!$F$8</f>
        <v>1.9955812039448453</v>
      </c>
      <c r="P6" s="5">
        <f>D6+Params!$I$6</f>
        <v>2.652900463031381</v>
      </c>
      <c r="Q6" s="5">
        <f t="shared" si="6"/>
        <v>152</v>
      </c>
      <c r="R6" s="5">
        <f>A_X+COS(P6)*Params!$F$6</f>
        <v>-0.9268285155345648</v>
      </c>
      <c r="S6" s="5">
        <f>A_Y+SIN(P6)*Params!$F$6</f>
        <v>3.800598961846694</v>
      </c>
      <c r="T6" s="5">
        <f t="shared" si="7"/>
        <v>2.4230759941775992</v>
      </c>
      <c r="U6" s="5">
        <f t="shared" si="8"/>
        <v>-0.840427285465658</v>
      </c>
      <c r="V6" s="5">
        <f t="shared" si="9"/>
        <v>-48.152936444818636</v>
      </c>
      <c r="W6" s="5">
        <f>R6+COS(U6)*Params!$F$7</f>
        <v>-0.3662321454292584</v>
      </c>
      <c r="X6" s="5">
        <f>S6+SIN(U6)*Params!$F$7</f>
        <v>3.174641592355729</v>
      </c>
      <c r="Y6" s="5">
        <f>W6+COS(G6)*Params!$F$8</f>
        <v>-0.23335754867712427</v>
      </c>
      <c r="Z6" s="5">
        <f>X6+SIN(G6)*Params!$F$8</f>
        <v>1.179060388410884</v>
      </c>
      <c r="AA6" s="1">
        <f t="shared" si="10"/>
        <v>-0.9271036776683325</v>
      </c>
      <c r="AB6" s="1">
        <f t="shared" si="11"/>
        <v>0.04000000000000001</v>
      </c>
      <c r="AC6">
        <f t="shared" si="12"/>
        <v>0.6937461289912081</v>
      </c>
      <c r="AD6">
        <f t="shared" si="13"/>
        <v>1.1390603884108839</v>
      </c>
      <c r="AE6">
        <f t="shared" si="14"/>
        <v>1.7787422599370397</v>
      </c>
    </row>
    <row r="7" spans="1:31" ht="12.75">
      <c r="A7" s="1">
        <v>-0.5</v>
      </c>
      <c r="B7" s="1">
        <f t="shared" si="0"/>
        <v>0.06</v>
      </c>
      <c r="C7">
        <v>3</v>
      </c>
      <c r="D7">
        <f t="shared" si="4"/>
        <v>0.05235987755982989</v>
      </c>
      <c r="E7" s="2">
        <f>COS(D7+Params!$H$3)*A_LEN+A_X</f>
        <v>0.5576486163204988</v>
      </c>
      <c r="F7" s="2">
        <f>SIN(D7+Params!$H$3)*A_LEN+A_Y</f>
        <v>3.893948046719435</v>
      </c>
      <c r="G7">
        <f t="shared" si="1"/>
        <v>-1.5061255283632171</v>
      </c>
      <c r="H7">
        <f t="shared" si="5"/>
        <v>-86.2946361921235</v>
      </c>
      <c r="I7" s="3">
        <f t="shared" si="2"/>
        <v>0.7442516260567217</v>
      </c>
      <c r="J7" s="3">
        <f t="shared" si="3"/>
        <v>1.0125425641851882</v>
      </c>
      <c r="K7">
        <f>IF(AND(C7&gt;$H$366,C7&lt;$H$365),1,B_Y/COS(PI()/2+Data!G7)-BD_len)</f>
        <v>1.0146636448338056</v>
      </c>
      <c r="L7">
        <f>COS(G7)*K7+I7</f>
        <v>0.8098250037393413</v>
      </c>
      <c r="M7">
        <f>SIN(G7)*K7+J7</f>
        <v>0</v>
      </c>
      <c r="N7" s="5">
        <f>L7-COS(G7)*Params!$F$8</f>
        <v>0.6805735458468887</v>
      </c>
      <c r="O7" s="5">
        <f>M7-SIN(G7)*Params!$F$8</f>
        <v>1.9958191452716039</v>
      </c>
      <c r="P7" s="5">
        <f>D7+Params!$I$6</f>
        <v>2.670353755551324</v>
      </c>
      <c r="Q7" s="5">
        <f t="shared" si="6"/>
        <v>153</v>
      </c>
      <c r="R7" s="5">
        <f>A_X+COS(P7)*Params!$F$6</f>
        <v>-0.9319885860974086</v>
      </c>
      <c r="S7" s="5">
        <f>A_Y+SIN(P7)*Params!$F$6</f>
        <v>3.7906865585215614</v>
      </c>
      <c r="T7" s="5">
        <f t="shared" si="7"/>
        <v>2.4128625448888155</v>
      </c>
      <c r="U7" s="5">
        <f t="shared" si="8"/>
        <v>-0.8388494901883777</v>
      </c>
      <c r="V7" s="5">
        <f t="shared" si="9"/>
        <v>-48.062535434494805</v>
      </c>
      <c r="W7" s="5">
        <f>R7+COS(U7)*Params!$F$7</f>
        <v>-0.3704052816053064</v>
      </c>
      <c r="X7" s="5">
        <f>S7+SIN(U7)*Params!$F$7</f>
        <v>3.1656144741096717</v>
      </c>
      <c r="Y7" s="5">
        <f>W7+COS(G7)*Params!$F$8</f>
        <v>-0.24115382371285377</v>
      </c>
      <c r="Z7" s="5">
        <f>X7+SIN(G7)*Params!$F$8</f>
        <v>1.1697953288380678</v>
      </c>
      <c r="AA7" s="1">
        <f t="shared" si="10"/>
        <v>-0.9271036776683325</v>
      </c>
      <c r="AB7" s="1">
        <f t="shared" si="11"/>
        <v>0.06</v>
      </c>
      <c r="AC7">
        <f t="shared" si="12"/>
        <v>0.6859498539554787</v>
      </c>
      <c r="AD7">
        <f t="shared" si="13"/>
        <v>1.1097953288380678</v>
      </c>
      <c r="AE7">
        <f t="shared" si="14"/>
        <v>1.7021728740523374</v>
      </c>
    </row>
    <row r="8" spans="1:31" ht="12.75">
      <c r="A8" s="1">
        <v>-0.5</v>
      </c>
      <c r="B8" s="1">
        <f t="shared" si="0"/>
        <v>0.08</v>
      </c>
      <c r="C8">
        <v>4</v>
      </c>
      <c r="D8">
        <f t="shared" si="4"/>
        <v>0.06981317007977318</v>
      </c>
      <c r="E8" s="2">
        <f>COS(D8+Params!$H$3)*A_LEN+A_X</f>
        <v>0.5506332865304986</v>
      </c>
      <c r="F8" s="2">
        <f>SIN(D8+Params!$H$3)*A_LEN+A_Y</f>
        <v>3.909929124128519</v>
      </c>
      <c r="G8">
        <f t="shared" si="1"/>
        <v>-1.5080530364452345</v>
      </c>
      <c r="H8">
        <f t="shared" si="5"/>
        <v>-86.40507427020046</v>
      </c>
      <c r="I8" s="3">
        <f t="shared" si="2"/>
        <v>0.7327100402954813</v>
      </c>
      <c r="J8" s="3">
        <f t="shared" si="3"/>
        <v>1.0118062875180485</v>
      </c>
      <c r="K8">
        <f>IF(AND(C8&gt;$H$366,C8&lt;$H$365),1,B_Y/COS(PI()/2+Data!G8)-BD_len)</f>
        <v>1.0138011588459594</v>
      </c>
      <c r="L8">
        <f>COS(G8)*K8+I8</f>
        <v>0.7962775336891528</v>
      </c>
      <c r="M8">
        <f>SIN(G8)*K8+J8</f>
        <v>0</v>
      </c>
      <c r="N8" s="5">
        <f>L8-COS(G8)*Params!$F$8</f>
        <v>0.6708732710504469</v>
      </c>
      <c r="O8" s="5">
        <f>M8-SIN(G8)*Params!$F$8</f>
        <v>1.9960645708273173</v>
      </c>
      <c r="P8" s="5">
        <f>D8+Params!$I$6</f>
        <v>2.6878070480712677</v>
      </c>
      <c r="Q8" s="5">
        <f t="shared" si="6"/>
        <v>154</v>
      </c>
      <c r="R8" s="5">
        <f>A_X+COS(P8)*Params!$F$6</f>
        <v>-0.9369748754649119</v>
      </c>
      <c r="S8" s="5">
        <f>A_Y+SIN(P8)*Params!$F$6</f>
        <v>3.7806856092547587</v>
      </c>
      <c r="T8" s="5">
        <f t="shared" si="7"/>
        <v>2.402092403104159</v>
      </c>
      <c r="U8" s="5">
        <f t="shared" si="8"/>
        <v>-0.837458521803724</v>
      </c>
      <c r="V8" s="5">
        <f t="shared" si="9"/>
        <v>-47.98283881661802</v>
      </c>
      <c r="W8" s="5">
        <f>R8+COS(U8)*Params!$F$7</f>
        <v>-0.3745226590192813</v>
      </c>
      <c r="X8" s="5">
        <f>S8+SIN(U8)*Params!$F$7</f>
        <v>3.1563952739053383</v>
      </c>
      <c r="Y8" s="5">
        <f>W8+COS(G8)*Params!$F$8</f>
        <v>-0.24911839638057545</v>
      </c>
      <c r="Z8" s="5">
        <f>X8+SIN(G8)*Params!$F$8</f>
        <v>1.160330703078021</v>
      </c>
      <c r="AA8" s="1">
        <f t="shared" si="10"/>
        <v>-0.9271036776683325</v>
      </c>
      <c r="AB8" s="1">
        <f t="shared" si="11"/>
        <v>0.08000000000000002</v>
      </c>
      <c r="AC8">
        <f t="shared" si="12"/>
        <v>0.677985281287757</v>
      </c>
      <c r="AD8">
        <f t="shared" si="13"/>
        <v>1.080330703078021</v>
      </c>
      <c r="AE8">
        <f t="shared" si="14"/>
        <v>1.62677846965589</v>
      </c>
    </row>
    <row r="9" spans="1:31" ht="12.75">
      <c r="A9" s="1">
        <f aca="true" t="shared" si="15" ref="A9:A40">(C9-5)*1/160-0.5</f>
        <v>-0.5</v>
      </c>
      <c r="B9" s="1">
        <f t="shared" si="0"/>
        <v>0.1</v>
      </c>
      <c r="C9">
        <v>5</v>
      </c>
      <c r="D9">
        <f t="shared" si="4"/>
        <v>0.08726646259971647</v>
      </c>
      <c r="E9" s="2">
        <f>COS(D9+Params!$H$3)*A_LEN+A_X</f>
        <v>0.5433401169509555</v>
      </c>
      <c r="F9" s="2">
        <f>SIN(D9+Params!$H$3)*A_LEN+A_Y</f>
        <v>3.9257853331553214</v>
      </c>
      <c r="G9">
        <f t="shared" si="1"/>
        <v>-1.510093567235729</v>
      </c>
      <c r="H9">
        <f t="shared" si="5"/>
        <v>-86.52198807246228</v>
      </c>
      <c r="I9" s="3">
        <f t="shared" si="2"/>
        <v>0.7204901718945707</v>
      </c>
      <c r="J9" s="3">
        <f t="shared" si="3"/>
        <v>1.0110510809873494</v>
      </c>
      <c r="K9">
        <f>IF(AND(C9&gt;$H$366,C9&lt;$H$365),1,B_Y/COS(PI()/2+Data!G9)-BD_len)</f>
        <v>1.0129167184354948</v>
      </c>
      <c r="L9">
        <f>COS(G9)*K9+I9</f>
        <v>0.7819392574894204</v>
      </c>
      <c r="M9">
        <f>SIN(G9)*K9+J9</f>
        <v>0</v>
      </c>
      <c r="N9" s="5">
        <f>L9-COS(G9)*Params!$F$8</f>
        <v>0.6606082843176848</v>
      </c>
      <c r="O9" s="5">
        <f>M9-SIN(G9)*Params!$F$8</f>
        <v>1.9963163063375502</v>
      </c>
      <c r="P9" s="5">
        <f>D9+Params!$I$6</f>
        <v>2.705260340591211</v>
      </c>
      <c r="Q9" s="5">
        <f t="shared" si="6"/>
        <v>155</v>
      </c>
      <c r="R9" s="5">
        <f>A_X+COS(P9)*Params!$F$6</f>
        <v>-0.9417858647650297</v>
      </c>
      <c r="S9" s="5">
        <f>A_Y+SIN(P9)*Params!$F$6</f>
        <v>3.770599160432315</v>
      </c>
      <c r="T9" s="5">
        <f t="shared" si="7"/>
        <v>2.390762776887155</v>
      </c>
      <c r="U9" s="5">
        <f t="shared" si="8"/>
        <v>-0.8362589547114524</v>
      </c>
      <c r="V9" s="5">
        <f t="shared" si="9"/>
        <v>-47.91410868498807</v>
      </c>
      <c r="W9" s="5">
        <f>R9+COS(U9)*Params!$F$7</f>
        <v>-0.3785851750301039</v>
      </c>
      <c r="X9" s="5">
        <f>S9+SIN(U9)*Params!$F$7</f>
        <v>3.146983973255641</v>
      </c>
      <c r="Y9" s="5">
        <f>W9+COS(G9)*Params!$F$8</f>
        <v>-0.25725420185836834</v>
      </c>
      <c r="Z9" s="5">
        <f>X9+SIN(G9)*Params!$F$8</f>
        <v>1.1506676669180909</v>
      </c>
      <c r="AA9" s="1">
        <f t="shared" si="10"/>
        <v>-0.9271036776683325</v>
      </c>
      <c r="AB9" s="1">
        <f t="shared" si="11"/>
        <v>0.1</v>
      </c>
      <c r="AC9">
        <f t="shared" si="12"/>
        <v>0.6698494758099641</v>
      </c>
      <c r="AD9">
        <f t="shared" si="13"/>
        <v>1.0506676669180908</v>
      </c>
      <c r="AE9">
        <f t="shared" si="14"/>
        <v>1.5526008665499877</v>
      </c>
    </row>
    <row r="10" spans="1:31" ht="12.75">
      <c r="A10" s="1">
        <f t="shared" si="15"/>
        <v>-0.49375</v>
      </c>
      <c r="B10" s="1">
        <v>0.1</v>
      </c>
      <c r="C10">
        <v>6</v>
      </c>
      <c r="D10">
        <f t="shared" si="4"/>
        <v>0.10471975511965978</v>
      </c>
      <c r="E10" s="2">
        <f>COS(D10+Params!$H$3)*A_LEN+A_X</f>
        <v>0.5357713291519748</v>
      </c>
      <c r="F10" s="2">
        <f>SIN(D10+Params!$H$3)*A_LEN+A_Y</f>
        <v>3.941511843844969</v>
      </c>
      <c r="G10">
        <f t="shared" si="1"/>
        <v>-1.512248058407893</v>
      </c>
      <c r="H10">
        <f t="shared" si="5"/>
        <v>-86.64543132362547</v>
      </c>
      <c r="I10" s="3">
        <f t="shared" si="2"/>
        <v>0.7075861995036783</v>
      </c>
      <c r="J10" s="3">
        <f t="shared" si="3"/>
        <v>1.0102807619048502</v>
      </c>
      <c r="K10">
        <f>IF(AND(C10&gt;$H$366,C10&lt;$H$365),1,B_Y/COS(PI()/2+Data!G10)-BD_len)</f>
        <v>1.0120148091209762</v>
      </c>
      <c r="L10">
        <f>COS(G10)*K10+I10</f>
        <v>0.7668040684717612</v>
      </c>
      <c r="M10">
        <f>SIN(G10)*K10+J10</f>
        <v>0</v>
      </c>
      <c r="N10" s="5">
        <f>L10-COS(G10)*Params!$F$8</f>
        <v>0.649774419430323</v>
      </c>
      <c r="O10" s="5">
        <f>M10-SIN(G10)*Params!$F$8</f>
        <v>1.9965730793650498</v>
      </c>
      <c r="P10" s="5">
        <f>D10+Params!$I$6</f>
        <v>2.7227136331111543</v>
      </c>
      <c r="Q10" s="5">
        <f t="shared" si="6"/>
        <v>156.00000000000003</v>
      </c>
      <c r="R10" s="5">
        <f>A_X+COS(P10)*Params!$F$6</f>
        <v>-0.9464200885238168</v>
      </c>
      <c r="S10" s="5">
        <f>A_Y+SIN(P10)*Params!$F$6</f>
        <v>3.76043028448425</v>
      </c>
      <c r="T10" s="5">
        <f t="shared" si="7"/>
        <v>2.3788714020042936</v>
      </c>
      <c r="U10" s="5">
        <f t="shared" si="8"/>
        <v>-0.8352556551379287</v>
      </c>
      <c r="V10" s="5">
        <f t="shared" si="9"/>
        <v>-47.85662385383789</v>
      </c>
      <c r="W10" s="5">
        <f>R10+COS(U10)*Params!$F$7</f>
        <v>-0.38259400950423084</v>
      </c>
      <c r="X10" s="5">
        <f>S10+SIN(U10)*Params!$F$7</f>
        <v>3.1373804700932224</v>
      </c>
      <c r="Y10" s="5">
        <f>W10+COS(G10)*Params!$F$8</f>
        <v>-0.26556436046279264</v>
      </c>
      <c r="Z10" s="5">
        <f>X10+SIN(G10)*Params!$F$8</f>
        <v>1.1408073907281726</v>
      </c>
      <c r="AA10" s="1">
        <f t="shared" si="10"/>
        <v>-0.9155148816974783</v>
      </c>
      <c r="AB10" s="1">
        <f t="shared" si="11"/>
        <v>0.1</v>
      </c>
      <c r="AC10">
        <f t="shared" si="12"/>
        <v>0.6499505212346857</v>
      </c>
      <c r="AD10">
        <f t="shared" si="13"/>
        <v>1.0408073907281725</v>
      </c>
      <c r="AE10">
        <f t="shared" si="14"/>
        <v>1.5057157046476264</v>
      </c>
    </row>
    <row r="11" spans="1:31" ht="12.75">
      <c r="A11" s="1">
        <f t="shared" si="15"/>
        <v>-0.4875</v>
      </c>
      <c r="B11" s="1">
        <v>0.1</v>
      </c>
      <c r="C11">
        <v>7</v>
      </c>
      <c r="D11">
        <f t="shared" si="4"/>
        <v>0.12217304763960307</v>
      </c>
      <c r="E11" s="2">
        <f>COS(D11+Params!$H$3)*A_LEN+A_X</f>
        <v>0.5279292286596398</v>
      </c>
      <c r="F11" s="2">
        <f>SIN(D11+Params!$H$3)*A_LEN+A_Y</f>
        <v>3.95710386574996</v>
      </c>
      <c r="G11">
        <f t="shared" si="1"/>
        <v>-1.514517394721685</v>
      </c>
      <c r="H11">
        <f t="shared" si="5"/>
        <v>-86.77545471670153</v>
      </c>
      <c r="I11" s="3">
        <f t="shared" si="2"/>
        <v>0.6939926197601809</v>
      </c>
      <c r="J11" s="3">
        <f t="shared" si="3"/>
        <v>1.0094994468745364</v>
      </c>
      <c r="K11">
        <f>IF(AND(C11&gt;$H$366,C11&lt;$H$365),1,B_Y/COS(PI()/2+Data!G11)-BD_len)</f>
        <v>1.011100262412472</v>
      </c>
      <c r="L11">
        <f>COS(G11)*K11+I11</f>
        <v>0.7508662288471372</v>
      </c>
      <c r="M11">
        <f>SIN(G11)*K11+J11</f>
        <v>0</v>
      </c>
      <c r="N11" s="5">
        <f>L11-COS(G11)*Params!$F$8</f>
        <v>0.6383677730535314</v>
      </c>
      <c r="O11" s="5">
        <f>M11-SIN(G11)*Params!$F$8</f>
        <v>1.996833517708488</v>
      </c>
      <c r="P11" s="5">
        <f>D11+Params!$I$6</f>
        <v>2.7401669256310974</v>
      </c>
      <c r="Q11" s="5">
        <f t="shared" si="6"/>
        <v>157</v>
      </c>
      <c r="R11" s="5">
        <f>A_X+COS(P11)*Params!$F$6</f>
        <v>-0.9508761351118227</v>
      </c>
      <c r="S11" s="5">
        <f>A_Y+SIN(P11)*Params!$F$6</f>
        <v>3.7501820789486864</v>
      </c>
      <c r="T11" s="5">
        <f t="shared" si="7"/>
        <v>2.3664165687477263</v>
      </c>
      <c r="U11" s="5">
        <f t="shared" si="8"/>
        <v>-0.8344537980927217</v>
      </c>
      <c r="V11" s="5">
        <f t="shared" si="9"/>
        <v>-47.8106808293747</v>
      </c>
      <c r="W11" s="5">
        <f>R11+COS(U11)*Params!$F$7</f>
        <v>-0.38655064052553856</v>
      </c>
      <c r="X11" s="5">
        <f>S11+SIN(U11)*Params!$F$7</f>
        <v>3.127584572725573</v>
      </c>
      <c r="Y11" s="5">
        <f>W11+COS(G11)*Params!$F$8</f>
        <v>-0.2740521847319329</v>
      </c>
      <c r="Z11" s="5">
        <f>X11+SIN(G11)*Params!$F$8</f>
        <v>1.130751055017085</v>
      </c>
      <c r="AA11" s="1">
        <f t="shared" si="10"/>
        <v>-0.9039260857266241</v>
      </c>
      <c r="AB11" s="1">
        <f t="shared" si="11"/>
        <v>0.1</v>
      </c>
      <c r="AC11">
        <f t="shared" si="12"/>
        <v>0.6298739009946912</v>
      </c>
      <c r="AD11">
        <f t="shared" si="13"/>
        <v>1.0307510550170849</v>
      </c>
      <c r="AE11">
        <f t="shared" si="14"/>
        <v>1.4591888685731036</v>
      </c>
    </row>
    <row r="12" spans="1:31" ht="12.75">
      <c r="A12" s="1">
        <f t="shared" si="15"/>
        <v>-0.48125</v>
      </c>
      <c r="B12" s="1">
        <v>0.1</v>
      </c>
      <c r="C12">
        <v>8</v>
      </c>
      <c r="D12">
        <f t="shared" si="4"/>
        <v>0.13962634015954636</v>
      </c>
      <c r="E12" s="2">
        <f>COS(D12+Params!$H$3)*A_LEN+A_X</f>
        <v>0.5198162042537289</v>
      </c>
      <c r="F12" s="2">
        <f>SIN(D12+Params!$H$3)*A_LEN+A_Y</f>
        <v>3.9725566493893796</v>
      </c>
      <c r="G12">
        <f t="shared" si="1"/>
        <v>-1.5169024039706736</v>
      </c>
      <c r="H12">
        <f t="shared" si="5"/>
        <v>-86.91210568076825</v>
      </c>
      <c r="I12" s="3">
        <f t="shared" si="2"/>
        <v>0.6797042741982143</v>
      </c>
      <c r="J12" s="3">
        <f t="shared" si="3"/>
        <v>1.0087115558465225</v>
      </c>
      <c r="K12">
        <f>IF(AND(C12&gt;$H$366,C12&lt;$H$365),1,B_Y/COS(PI()/2+Data!G12)-BD_len)</f>
        <v>1.0101782599008677</v>
      </c>
      <c r="L12">
        <f>COS(G12)*K12+I12</f>
        <v>0.7341203920129991</v>
      </c>
      <c r="M12">
        <f>SIN(G12)*K12+J12</f>
        <v>0</v>
      </c>
      <c r="N12" s="5">
        <f>L12-COS(G12)*Params!$F$8</f>
        <v>0.6263847180733823</v>
      </c>
      <c r="O12" s="5">
        <f>M12-SIN(G12)*Params!$F$8</f>
        <v>1.997096148051159</v>
      </c>
      <c r="P12" s="5">
        <f>D12+Params!$I$6</f>
        <v>2.757620218151041</v>
      </c>
      <c r="Q12" s="5">
        <f t="shared" si="6"/>
        <v>158.00000000000003</v>
      </c>
      <c r="R12" s="5">
        <f>A_X+COS(P12)*Params!$F$6</f>
        <v>-0.9551526471740908</v>
      </c>
      <c r="S12" s="5">
        <f>A_Y+SIN(P12)*Params!$F$6</f>
        <v>3.739857665528307</v>
      </c>
      <c r="T12" s="5">
        <f t="shared" si="7"/>
        <v>2.35339714975462</v>
      </c>
      <c r="U12" s="5">
        <f t="shared" si="8"/>
        <v>-0.8338588853867305</v>
      </c>
      <c r="V12" s="5">
        <f t="shared" si="9"/>
        <v>-47.77659484214269</v>
      </c>
      <c r="W12" s="5">
        <f>R12+COS(U12)*Params!$F$7</f>
        <v>-0.3904568613058391</v>
      </c>
      <c r="X12" s="5">
        <f>S12+SIN(U12)*Params!$F$7</f>
        <v>3.1175959938676367</v>
      </c>
      <c r="Y12" s="5">
        <f>W12+COS(G12)*Params!$F$8</f>
        <v>-0.2827211873662223</v>
      </c>
      <c r="Z12" s="5">
        <f>X12+SIN(G12)*Params!$F$8</f>
        <v>1.1204998458164777</v>
      </c>
      <c r="AA12" s="1">
        <f t="shared" si="10"/>
        <v>-0.89233728975577</v>
      </c>
      <c r="AB12" s="1">
        <f t="shared" si="11"/>
        <v>0.1</v>
      </c>
      <c r="AC12">
        <f t="shared" si="12"/>
        <v>0.6096161023895477</v>
      </c>
      <c r="AD12">
        <f t="shared" si="13"/>
        <v>1.0204998458164776</v>
      </c>
      <c r="AE12">
        <f t="shared" si="14"/>
        <v>1.4130517276040777</v>
      </c>
    </row>
    <row r="13" spans="1:31" ht="12.75">
      <c r="A13" s="1">
        <f t="shared" si="15"/>
        <v>-0.475</v>
      </c>
      <c r="B13" s="1">
        <v>0.1</v>
      </c>
      <c r="C13">
        <v>9</v>
      </c>
      <c r="D13">
        <f t="shared" si="4"/>
        <v>0.15707963267948966</v>
      </c>
      <c r="E13" s="2">
        <f>COS(D13+Params!$H$3)*A_LEN+A_X</f>
        <v>0.5114347272400757</v>
      </c>
      <c r="F13" s="2">
        <f>SIN(D13+Params!$H$3)*A_LEN+A_Y</f>
        <v>3.987865487695623</v>
      </c>
      <c r="G13">
        <f t="shared" si="1"/>
        <v>-1.5194038528019804</v>
      </c>
      <c r="H13">
        <f t="shared" si="5"/>
        <v>-87.05542814147006</v>
      </c>
      <c r="I13" s="3">
        <f t="shared" si="2"/>
        <v>0.6647163771585786</v>
      </c>
      <c r="J13" s="3">
        <f t="shared" si="3"/>
        <v>1.0079218153364913</v>
      </c>
      <c r="K13">
        <f>IF(AND(C13&gt;$H$366,C13&lt;$H$365),1,B_Y/COS(PI()/2+Data!G13)-BD_len)</f>
        <v>1.009254336416599</v>
      </c>
      <c r="L13">
        <f>COS(G13)*K13+I13</f>
        <v>0.7165616252002371</v>
      </c>
      <c r="M13">
        <f>SIN(G13)*K13+J13</f>
        <v>0</v>
      </c>
      <c r="N13" s="5">
        <f>L13-COS(G13)*Params!$F$8</f>
        <v>0.6138219169404989</v>
      </c>
      <c r="O13" s="5">
        <f>M13-SIN(G13)*Params!$F$8</f>
        <v>1.9973593948878363</v>
      </c>
      <c r="P13" s="5">
        <f>D13+Params!$I$6</f>
        <v>2.775073510670984</v>
      </c>
      <c r="Q13" s="5">
        <f t="shared" si="6"/>
        <v>159</v>
      </c>
      <c r="R13" s="5">
        <f>A_X+COS(P13)*Params!$F$6</f>
        <v>-0.9592483220436188</v>
      </c>
      <c r="S13" s="5">
        <f>A_Y+SIN(P13)*Params!$F$6</f>
        <v>3.7294601891394543</v>
      </c>
      <c r="T13" s="5">
        <f t="shared" si="7"/>
        <v>2.3398126288710888</v>
      </c>
      <c r="U13" s="5">
        <f t="shared" si="8"/>
        <v>-0.8334767647731771</v>
      </c>
      <c r="V13" s="5">
        <f t="shared" si="9"/>
        <v>-47.75470094372113</v>
      </c>
      <c r="W13" s="5">
        <f>R13+COS(U13)*Params!$F$7</f>
        <v>-0.39431479839674355</v>
      </c>
      <c r="X13" s="5">
        <f>S13+SIN(U13)*Params!$F$7</f>
        <v>3.1074143448038303</v>
      </c>
      <c r="Y13" s="5">
        <f>W13+COS(G13)*Params!$F$8</f>
        <v>-0.29157509013700533</v>
      </c>
      <c r="Z13" s="5">
        <f>X13+SIN(G13)*Params!$F$8</f>
        <v>1.110054949915994</v>
      </c>
      <c r="AA13" s="1">
        <f t="shared" si="10"/>
        <v>-0.8807484937849158</v>
      </c>
      <c r="AB13" s="1">
        <f t="shared" si="11"/>
        <v>0.1</v>
      </c>
      <c r="AC13">
        <f t="shared" si="12"/>
        <v>0.5891734036479105</v>
      </c>
      <c r="AD13">
        <f t="shared" si="13"/>
        <v>1.0100549499159939</v>
      </c>
      <c r="AE13">
        <f t="shared" si="14"/>
        <v>1.3673363014158646</v>
      </c>
    </row>
    <row r="14" spans="1:31" ht="12.75">
      <c r="A14" s="1">
        <f t="shared" si="15"/>
        <v>-0.46875</v>
      </c>
      <c r="B14" s="1">
        <v>0.1</v>
      </c>
      <c r="C14">
        <v>10</v>
      </c>
      <c r="D14">
        <f t="shared" si="4"/>
        <v>0.17453292519943295</v>
      </c>
      <c r="E14" s="2">
        <f>COS(D14+Params!$H$3)*A_LEN+A_X</f>
        <v>0.502787350697758</v>
      </c>
      <c r="F14" s="2">
        <f>SIN(D14+Params!$H$3)*A_LEN+A_Y</f>
        <v>4.003025717448268</v>
      </c>
      <c r="G14">
        <f t="shared" si="1"/>
        <v>-1.5220224424154425</v>
      </c>
      <c r="H14">
        <f t="shared" si="5"/>
        <v>-87.20546227459823</v>
      </c>
      <c r="I14" s="3">
        <f t="shared" si="2"/>
        <v>0.6490245446627046</v>
      </c>
      <c r="J14" s="3">
        <f t="shared" si="3"/>
        <v>1.0071352607230173</v>
      </c>
      <c r="K14">
        <f>IF(AND(C14&gt;$H$366,C14&lt;$H$365),1,B_Y/COS(PI()/2+Data!G14)-BD_len)</f>
        <v>1.0083343821751507</v>
      </c>
      <c r="L14">
        <f>COS(G14)*K14+I14</f>
        <v>0.6981854324183534</v>
      </c>
      <c r="M14">
        <f>SIN(G14)*K14+J14</f>
        <v>0</v>
      </c>
      <c r="N14" s="5">
        <f>L14-COS(G14)*Params!$F$8</f>
        <v>0.6006763349905732</v>
      </c>
      <c r="O14" s="5">
        <f>M14-SIN(G14)*Params!$F$8</f>
        <v>1.9976215797589942</v>
      </c>
      <c r="P14" s="5">
        <f>D14+Params!$I$6</f>
        <v>2.792526803190927</v>
      </c>
      <c r="Q14" s="5">
        <f t="shared" si="6"/>
        <v>160</v>
      </c>
      <c r="R14" s="5">
        <f>A_X+COS(P14)*Params!$F$6</f>
        <v>-0.963161912138166</v>
      </c>
      <c r="S14" s="5">
        <f>A_Y+SIN(P14)*Params!$F$6</f>
        <v>3.718992816954159</v>
      </c>
      <c r="T14" s="5">
        <f t="shared" si="7"/>
        <v>2.3256631311145433</v>
      </c>
      <c r="U14" s="5">
        <f t="shared" si="8"/>
        <v>-0.8333136502742011</v>
      </c>
      <c r="V14" s="5">
        <f t="shared" si="9"/>
        <v>-47.74535517135242</v>
      </c>
      <c r="W14" s="5">
        <f>R14+COS(U14)*Params!$F$7</f>
        <v>-0.3981269313109085</v>
      </c>
      <c r="X14" s="5">
        <f>S14+SIN(U14)*Params!$F$7</f>
        <v>3.0970391297419724</v>
      </c>
      <c r="Y14" s="5">
        <f>W14+COS(G14)*Params!$F$8</f>
        <v>-0.3006178338831282</v>
      </c>
      <c r="Z14" s="5">
        <f>X14+SIN(G14)*Params!$F$8</f>
        <v>1.0994175499829781</v>
      </c>
      <c r="AA14" s="1">
        <f t="shared" si="10"/>
        <v>-0.8691596978140617</v>
      </c>
      <c r="AB14" s="1">
        <f t="shared" si="11"/>
        <v>0.1</v>
      </c>
      <c r="AC14">
        <f t="shared" si="12"/>
        <v>0.5685418639309334</v>
      </c>
      <c r="AD14">
        <f t="shared" si="13"/>
        <v>0.9994175499829782</v>
      </c>
      <c r="AE14">
        <f t="shared" si="14"/>
        <v>1.3220752902560386</v>
      </c>
    </row>
    <row r="15" spans="1:31" ht="12.75">
      <c r="A15" s="1">
        <f t="shared" si="15"/>
        <v>-0.4625</v>
      </c>
      <c r="B15" s="1">
        <v>0.1</v>
      </c>
      <c r="C15">
        <v>11</v>
      </c>
      <c r="D15">
        <f t="shared" si="4"/>
        <v>0.19198621771937624</v>
      </c>
      <c r="E15" s="2">
        <f>COS(D15+Params!$H$3)*A_LEN+A_X</f>
        <v>0.49387670870144657</v>
      </c>
      <c r="F15" s="2">
        <f>SIN(D15+Params!$H$3)*A_LEN+A_Y</f>
        <v>4.018032720694459</v>
      </c>
      <c r="G15">
        <f t="shared" si="1"/>
        <v>-1.524758804149311</v>
      </c>
      <c r="H15">
        <f t="shared" si="5"/>
        <v>-87.36224425316999</v>
      </c>
      <c r="I15" s="3">
        <f t="shared" si="2"/>
        <v>0.6326248242044707</v>
      </c>
      <c r="J15" s="3">
        <f t="shared" si="3"/>
        <v>1.0063572375325895</v>
      </c>
      <c r="K15">
        <f>IF(AND(C15&gt;$H$366,C15&lt;$H$365),1,B_Y/COS(PI()/2+Data!G15)-BD_len)</f>
        <v>1.00742464382542</v>
      </c>
      <c r="L15">
        <f>COS(G15)*K15+I15</f>
        <v>0.6789877776538519</v>
      </c>
      <c r="M15">
        <f>SIN(G15)*K15+J15</f>
        <v>0</v>
      </c>
      <c r="N15" s="5">
        <f>L15-COS(G15)*Params!$F$8</f>
        <v>0.5869452537121496</v>
      </c>
      <c r="O15" s="5">
        <f>M15-SIN(G15)*Params!$F$8</f>
        <v>1.9978809208224702</v>
      </c>
      <c r="P15" s="5">
        <f>D15+Params!$I$6</f>
        <v>2.8099800957108707</v>
      </c>
      <c r="Q15" s="5">
        <f t="shared" si="6"/>
        <v>161</v>
      </c>
      <c r="R15" s="5">
        <f>A_X+COS(P15)*Params!$F$6</f>
        <v>-0.9668922253402781</v>
      </c>
      <c r="S15" s="5">
        <f>A_Y+SIN(P15)*Params!$F$6</f>
        <v>3.7084587374353886</v>
      </c>
      <c r="T15" s="5">
        <f t="shared" si="7"/>
        <v>2.310949453795176</v>
      </c>
      <c r="U15" s="5">
        <f t="shared" si="8"/>
        <v>-0.8333761437566277</v>
      </c>
      <c r="V15" s="5">
        <f t="shared" si="9"/>
        <v>-47.74893578414254</v>
      </c>
      <c r="W15" s="5">
        <f>R15+COS(U15)*Params!$F$7</f>
        <v>-0.4018961136681709</v>
      </c>
      <c r="X15" s="5">
        <f>S15+SIN(U15)*Params!$F$7</f>
        <v>3.08646974043408</v>
      </c>
      <c r="Y15" s="5">
        <f>W15+COS(G15)*Params!$F$8</f>
        <v>-0.3098535897264686</v>
      </c>
      <c r="Z15" s="5">
        <f>X15+SIN(G15)*Params!$F$8</f>
        <v>1.0885888196116098</v>
      </c>
      <c r="AA15" s="1">
        <f t="shared" si="10"/>
        <v>-0.8575709018432076</v>
      </c>
      <c r="AB15" s="1">
        <f t="shared" si="11"/>
        <v>0.1</v>
      </c>
      <c r="AC15">
        <f t="shared" si="12"/>
        <v>0.547717312116739</v>
      </c>
      <c r="AD15">
        <f t="shared" si="13"/>
        <v>0.9885888196116098</v>
      </c>
      <c r="AE15">
        <f t="shared" si="14"/>
        <v>1.2773021082534615</v>
      </c>
    </row>
    <row r="16" spans="1:31" ht="12.75">
      <c r="A16" s="1">
        <f t="shared" si="15"/>
        <v>-0.45625</v>
      </c>
      <c r="B16" s="1">
        <v>0.1</v>
      </c>
      <c r="C16">
        <v>12</v>
      </c>
      <c r="D16">
        <f t="shared" si="4"/>
        <v>0.20943951023931956</v>
      </c>
      <c r="E16" s="2">
        <f>COS(D16+Params!$H$3)*A_LEN+A_X</f>
        <v>0.4847055155190126</v>
      </c>
      <c r="F16" s="2">
        <f>SIN(D16+Params!$H$3)*A_LEN+A_Y</f>
        <v>4.03288192615563</v>
      </c>
      <c r="G16">
        <f t="shared" si="1"/>
        <v>-1.5276134949612048</v>
      </c>
      <c r="H16">
        <f t="shared" si="5"/>
        <v>-87.52580598850628</v>
      </c>
      <c r="I16" s="3">
        <f t="shared" si="2"/>
        <v>0.6155137254027665</v>
      </c>
      <c r="J16" s="3">
        <f t="shared" si="3"/>
        <v>1.0055934016199304</v>
      </c>
      <c r="K16">
        <f>IF(AND(C16&gt;$H$366,C16&lt;$H$365),1,B_Y/COS(PI()/2+Data!G16)-BD_len)</f>
        <v>1.0065317243161473</v>
      </c>
      <c r="L16">
        <f>COS(G16)*K16+I16</f>
        <v>0.6589651082725219</v>
      </c>
      <c r="M16">
        <f>SIN(G16)*K16+J16</f>
        <v>0</v>
      </c>
      <c r="N16" s="5">
        <f>L16-COS(G16)*Params!$F$8</f>
        <v>0.5726262839313876</v>
      </c>
      <c r="O16" s="5">
        <f>M16-SIN(G16)*Params!$F$8</f>
        <v>1.9981355327933565</v>
      </c>
      <c r="P16" s="5">
        <f>D16+Params!$I$6</f>
        <v>2.827433388230814</v>
      </c>
      <c r="Q16" s="5">
        <f t="shared" si="6"/>
        <v>162</v>
      </c>
      <c r="R16" s="5">
        <f>A_X+COS(P16)*Params!$F$6</f>
        <v>-0.9704381253604168</v>
      </c>
      <c r="S16" s="5">
        <f>A_Y+SIN(P16)*Params!$F$6</f>
        <v>3.69786115936581</v>
      </c>
      <c r="T16" s="5">
        <f t="shared" si="7"/>
        <v>2.29567309886451</v>
      </c>
      <c r="U16" s="5">
        <f t="shared" si="8"/>
        <v>-0.8336712578208405</v>
      </c>
      <c r="V16" s="5">
        <f t="shared" si="9"/>
        <v>-47.76584457449688</v>
      </c>
      <c r="W16" s="5">
        <f>R16+COS(U16)*Params!$F$7</f>
        <v>-0.40562559598985426</v>
      </c>
      <c r="X16" s="5">
        <f>S16+SIN(U16)*Params!$F$7</f>
        <v>3.075705451153371</v>
      </c>
      <c r="Y16" s="5">
        <f>W16+COS(G16)*Params!$F$8</f>
        <v>-0.31928677164872</v>
      </c>
      <c r="Z16" s="5">
        <f>X16+SIN(G16)*Params!$F$8</f>
        <v>1.0775699183600143</v>
      </c>
      <c r="AA16" s="1">
        <f t="shared" si="10"/>
        <v>-0.8459821058723533</v>
      </c>
      <c r="AB16" s="1">
        <f t="shared" si="11"/>
        <v>0.1</v>
      </c>
      <c r="AC16">
        <f t="shared" si="12"/>
        <v>0.5266953342236333</v>
      </c>
      <c r="AD16">
        <f t="shared" si="13"/>
        <v>0.9775699183600143</v>
      </c>
      <c r="AE16">
        <f t="shared" si="14"/>
        <v>1.23305092037535</v>
      </c>
    </row>
    <row r="17" spans="1:31" ht="12.75">
      <c r="A17" s="1">
        <f t="shared" si="15"/>
        <v>-0.45</v>
      </c>
      <c r="B17" s="1">
        <v>0.1</v>
      </c>
      <c r="C17">
        <v>13</v>
      </c>
      <c r="D17">
        <f t="shared" si="4"/>
        <v>0.22689280275926285</v>
      </c>
      <c r="E17" s="2">
        <f>COS(D17+Params!$H$3)*A_LEN+A_X</f>
        <v>0.47527656478474284</v>
      </c>
      <c r="F17" s="2">
        <f>SIN(D17+Params!$H$3)*A_LEN+A_Y</f>
        <v>4.047568810619952</v>
      </c>
      <c r="G17">
        <f t="shared" si="1"/>
        <v>-1.5305869928143565</v>
      </c>
      <c r="H17">
        <f t="shared" si="5"/>
        <v>-87.6961748658831</v>
      </c>
      <c r="I17" s="3">
        <f t="shared" si="2"/>
        <v>0.59768825144702</v>
      </c>
      <c r="J17" s="3">
        <f t="shared" si="3"/>
        <v>1.0048497181497824</v>
      </c>
      <c r="K17">
        <f>IF(AND(C17&gt;$H$366,C17&lt;$H$365),1,B_Y/COS(PI()/2+Data!G17)-BD_len)</f>
        <v>1.0056625814954554</v>
      </c>
      <c r="L17">
        <f>COS(G17)*K17+I17</f>
        <v>0.6381143785729945</v>
      </c>
      <c r="M17">
        <f>SIN(G17)*K17+J17</f>
        <v>0</v>
      </c>
      <c r="N17" s="5">
        <f>L17-COS(G17)*Params!$F$8</f>
        <v>0.5577173788837757</v>
      </c>
      <c r="O17" s="5">
        <f>M17-SIN(G17)*Params!$F$8</f>
        <v>1.9983834272834058</v>
      </c>
      <c r="P17" s="5">
        <f>D17+Params!$I$6</f>
        <v>2.8448866807507573</v>
      </c>
      <c r="Q17" s="5">
        <f t="shared" si="6"/>
        <v>163</v>
      </c>
      <c r="R17" s="5">
        <f>A_X+COS(P17)*Params!$F$6</f>
        <v>-0.9737985320830864</v>
      </c>
      <c r="S17" s="5">
        <f>A_Y+SIN(P17)*Params!$F$6</f>
        <v>3.6872033108703643</v>
      </c>
      <c r="T17" s="5">
        <f t="shared" si="7"/>
        <v>2.279836306567497</v>
      </c>
      <c r="U17" s="5">
        <f t="shared" si="8"/>
        <v>-0.8342064400659739</v>
      </c>
      <c r="V17" s="5">
        <f t="shared" si="9"/>
        <v>-47.79650825841336</v>
      </c>
      <c r="W17" s="5">
        <f>R17+COS(U17)*Params!$F$7</f>
        <v>-0.4093190502721833</v>
      </c>
      <c r="X17" s="5">
        <f>S17+SIN(U17)*Params!$F$7</f>
        <v>3.064745414133735</v>
      </c>
      <c r="Y17" s="5">
        <f>W17+COS(G17)*Params!$F$8</f>
        <v>-0.3289220505829646</v>
      </c>
      <c r="Z17" s="5">
        <f>X17+SIN(G17)*Params!$F$8</f>
        <v>1.0663619868503293</v>
      </c>
      <c r="AA17" s="1">
        <f t="shared" si="10"/>
        <v>-0.8343933099014992</v>
      </c>
      <c r="AB17" s="1">
        <f t="shared" si="11"/>
        <v>0.1</v>
      </c>
      <c r="AC17">
        <f t="shared" si="12"/>
        <v>0.5054712593185346</v>
      </c>
      <c r="AD17">
        <f t="shared" si="13"/>
        <v>0.9663619868503294</v>
      </c>
      <c r="AE17">
        <f t="shared" si="14"/>
        <v>1.1893566836263814</v>
      </c>
    </row>
    <row r="18" spans="1:31" ht="12.75">
      <c r="A18" s="1">
        <f t="shared" si="15"/>
        <v>-0.44375</v>
      </c>
      <c r="B18" s="1">
        <v>0.1</v>
      </c>
      <c r="C18">
        <v>14</v>
      </c>
      <c r="D18">
        <f t="shared" si="4"/>
        <v>0.24434609527920614</v>
      </c>
      <c r="E18" s="2">
        <f>COS(D18+Params!$H$3)*A_LEN+A_X</f>
        <v>0.46559272864837126</v>
      </c>
      <c r="F18" s="2">
        <f>SIN(D18+Params!$H$3)*A_LEN+A_Y</f>
        <v>4.0620889003201395</v>
      </c>
      <c r="G18">
        <f t="shared" si="1"/>
        <v>-1.5336796919807072</v>
      </c>
      <c r="H18">
        <f t="shared" si="5"/>
        <v>-87.87337347541862</v>
      </c>
      <c r="I18" s="3">
        <f t="shared" si="2"/>
        <v>0.5791459312557994</v>
      </c>
      <c r="J18" s="3">
        <f t="shared" si="3"/>
        <v>1.0041324592854304</v>
      </c>
      <c r="K18">
        <f>IF(AND(C18&gt;$H$366,C18&lt;$H$365),1,B_Y/COS(PI()/2+Data!G18)-BD_len)</f>
        <v>1.0048245253587718</v>
      </c>
      <c r="L18">
        <f>COS(G18)*K18+I18</f>
        <v>0.6164330734347614</v>
      </c>
      <c r="M18">
        <f>SIN(G18)*K18+J18</f>
        <v>0</v>
      </c>
      <c r="N18" s="5">
        <f>L18-COS(G18)*Params!$F$8</f>
        <v>0.5422168471426162</v>
      </c>
      <c r="O18" s="5">
        <f>M18-SIN(G18)*Params!$F$8</f>
        <v>1.9986225135715232</v>
      </c>
      <c r="P18" s="5">
        <f>D18+Params!$I$6</f>
        <v>2.8623399732707004</v>
      </c>
      <c r="Q18" s="5">
        <f t="shared" si="6"/>
        <v>164</v>
      </c>
      <c r="R18" s="5">
        <f>A_X+COS(P18)*Params!$F$6</f>
        <v>-0.9769724218958462</v>
      </c>
      <c r="S18" s="5">
        <f>A_Y+SIN(P18)*Params!$F$6</f>
        <v>3.6764884384329486</v>
      </c>
      <c r="T18" s="5">
        <f t="shared" si="7"/>
        <v>2.263442090483586</v>
      </c>
      <c r="U18" s="5">
        <f t="shared" si="8"/>
        <v>-0.8349895987930231</v>
      </c>
      <c r="V18" s="5">
        <f t="shared" si="9"/>
        <v>-47.84137994816212</v>
      </c>
      <c r="W18" s="5">
        <f>R18+COS(U18)*Params!$F$7</f>
        <v>-0.41298059647739527</v>
      </c>
      <c r="X18" s="5">
        <f>S18+SIN(U18)*Params!$F$7</f>
        <v>3.053588655597493</v>
      </c>
      <c r="Y18" s="5">
        <f>W18+COS(G18)*Params!$F$8</f>
        <v>-0.3387643701852501</v>
      </c>
      <c r="Z18" s="5">
        <f>X18+SIN(G18)*Params!$F$8</f>
        <v>1.05496614202597</v>
      </c>
      <c r="AA18" s="1">
        <f t="shared" si="10"/>
        <v>-0.822804513930645</v>
      </c>
      <c r="AB18" s="1">
        <f t="shared" si="11"/>
        <v>0.1</v>
      </c>
      <c r="AC18">
        <f t="shared" si="12"/>
        <v>0.48404014374539495</v>
      </c>
      <c r="AD18">
        <f t="shared" si="13"/>
        <v>0.95496614202597</v>
      </c>
      <c r="AE18">
        <f t="shared" si="14"/>
        <v>1.1462551931730276</v>
      </c>
    </row>
    <row r="19" spans="1:31" ht="12.75">
      <c r="A19" s="1">
        <f t="shared" si="15"/>
        <v>-0.4375</v>
      </c>
      <c r="B19" s="1">
        <v>0.1</v>
      </c>
      <c r="C19">
        <v>15</v>
      </c>
      <c r="D19">
        <f t="shared" si="4"/>
        <v>0.2617993877991494</v>
      </c>
      <c r="E19" s="2">
        <f>COS(D19+Params!$H$3)*A_LEN+A_X</f>
        <v>0.45565695690020264</v>
      </c>
      <c r="F19" s="2">
        <f>SIN(D19+Params!$H$3)*A_LEN+A_Y</f>
        <v>4.0764377722962015</v>
      </c>
      <c r="G19">
        <f t="shared" si="1"/>
        <v>-1.5368918982739264</v>
      </c>
      <c r="H19">
        <f t="shared" si="5"/>
        <v>-88.05741933894544</v>
      </c>
      <c r="I19" s="3">
        <f t="shared" si="2"/>
        <v>0.559884852256249</v>
      </c>
      <c r="J19" s="3">
        <f t="shared" si="3"/>
        <v>1.0034482004891911</v>
      </c>
      <c r="K19">
        <f>IF(AND(C19&gt;$H$366,C19&lt;$H$365),1,B_Y/COS(PI()/2+Data!G19)-BD_len)</f>
        <v>1.004025213861457</v>
      </c>
      <c r="L19">
        <f>COS(G19)*K19+I19</f>
        <v>0.5939192320001087</v>
      </c>
      <c r="M19">
        <f>SIN(G19)*K19+J19</f>
        <v>0</v>
      </c>
      <c r="N19" s="5">
        <f>L19-COS(G19)*Params!$F$8</f>
        <v>0.5261233653744802</v>
      </c>
      <c r="O19" s="5">
        <f>M19-SIN(G19)*Params!$F$8</f>
        <v>1.9988505998369364</v>
      </c>
      <c r="P19" s="5">
        <f>D19+Params!$I$6</f>
        <v>2.879793265790644</v>
      </c>
      <c r="Q19" s="5">
        <f t="shared" si="6"/>
        <v>165.00000000000003</v>
      </c>
      <c r="R19" s="5">
        <f>A_X+COS(P19)*Params!$F$6</f>
        <v>-0.9799588280011131</v>
      </c>
      <c r="S19" s="5">
        <f>A_Y+SIN(P19)*Params!$F$6</f>
        <v>3.665719805907504</v>
      </c>
      <c r="T19" s="5">
        <f t="shared" si="7"/>
        <v>2.246494274052209</v>
      </c>
      <c r="U19" s="5">
        <f t="shared" si="8"/>
        <v>-0.8360291302043645</v>
      </c>
      <c r="V19" s="5">
        <f t="shared" si="9"/>
        <v>-47.90094071070326</v>
      </c>
      <c r="W19" s="5">
        <f>R19+COS(U19)*Params!$F$7</f>
        <v>-0.4166148310883778</v>
      </c>
      <c r="X19" s="5">
        <f>S19+SIN(U19)*Params!$F$7</f>
        <v>3.0422340725200607</v>
      </c>
      <c r="Y19" s="5">
        <f>W19+COS(G19)*Params!$F$8</f>
        <v>-0.3488189644627494</v>
      </c>
      <c r="Z19" s="5">
        <f>X19+SIN(G19)*Params!$F$8</f>
        <v>1.0433834726831244</v>
      </c>
      <c r="AA19" s="1">
        <f t="shared" si="10"/>
        <v>-0.8112157179597909</v>
      </c>
      <c r="AB19" s="1">
        <f t="shared" si="11"/>
        <v>0.1</v>
      </c>
      <c r="AC19">
        <f t="shared" si="12"/>
        <v>0.46239675349704146</v>
      </c>
      <c r="AD19">
        <f t="shared" si="13"/>
        <v>0.9433834726831244</v>
      </c>
      <c r="AE19">
        <f t="shared" si="14"/>
        <v>1.103783134176275</v>
      </c>
    </row>
    <row r="20" spans="1:31" ht="12.75">
      <c r="A20" s="1">
        <f t="shared" si="15"/>
        <v>-0.43125</v>
      </c>
      <c r="B20" s="1">
        <v>0.1</v>
      </c>
      <c r="C20">
        <v>16</v>
      </c>
      <c r="D20">
        <f t="shared" si="4"/>
        <v>0.2792526803190927</v>
      </c>
      <c r="E20" s="2">
        <f>COS(D20+Params!$H$3)*A_LEN+A_X</f>
        <v>0.4454722760725453</v>
      </c>
      <c r="F20" s="2">
        <f>SIN(D20+Params!$H$3)*A_LEN+A_Y</f>
        <v>4.090611055742755</v>
      </c>
      <c r="G20">
        <f t="shared" si="1"/>
        <v>-1.5402238242270434</v>
      </c>
      <c r="H20">
        <f t="shared" si="5"/>
        <v>-88.24832463370915</v>
      </c>
      <c r="I20" s="3">
        <f t="shared" si="2"/>
        <v>0.5399036936789918</v>
      </c>
      <c r="J20" s="3">
        <f t="shared" si="3"/>
        <v>1.0028038153408882</v>
      </c>
      <c r="K20">
        <f>IF(AND(C20&gt;$H$366,C20&lt;$H$365),1,B_Y/COS(PI()/2+Data!G20)-BD_len)</f>
        <v>1.0032726472141134</v>
      </c>
      <c r="L20">
        <f>COS(G20)*K20+I20</f>
        <v>0.5705714713254582</v>
      </c>
      <c r="M20">
        <f>SIN(G20)*K20+J20</f>
        <v>0</v>
      </c>
      <c r="N20" s="5">
        <f>L20-COS(G20)*Params!$F$8</f>
        <v>0.5094359908922488</v>
      </c>
      <c r="O20" s="5">
        <f>M20-SIN(G20)*Params!$F$8</f>
        <v>1.9990653948863706</v>
      </c>
      <c r="P20" s="5">
        <f>D20+Params!$I$6</f>
        <v>2.897246558310587</v>
      </c>
      <c r="Q20" s="5">
        <f t="shared" si="6"/>
        <v>166</v>
      </c>
      <c r="R20" s="5">
        <f>A_X+COS(P20)*Params!$F$6</f>
        <v>-0.9827568407106573</v>
      </c>
      <c r="S20" s="5">
        <f>A_Y+SIN(P20)*Params!$F$6</f>
        <v>3.6549006935238166</v>
      </c>
      <c r="T20" s="5">
        <f t="shared" si="7"/>
        <v>2.228997528688818</v>
      </c>
      <c r="U20" s="5">
        <f t="shared" si="8"/>
        <v>-0.83733394715338</v>
      </c>
      <c r="V20" s="5">
        <f t="shared" si="9"/>
        <v>-47.97570121491899</v>
      </c>
      <c r="W20" s="5">
        <f>R20+COS(U20)*Params!$F$7</f>
        <v>-0.4202268578792926</v>
      </c>
      <c r="X20" s="5">
        <f>S20+SIN(U20)*Params!$F$7</f>
        <v>3.030680430306546</v>
      </c>
      <c r="Y20" s="5">
        <f>W20+COS(G20)*Params!$F$8</f>
        <v>-0.3590913774460832</v>
      </c>
      <c r="Z20" s="5">
        <f>X20+SIN(G20)*Params!$F$8</f>
        <v>1.0316150354201756</v>
      </c>
      <c r="AA20" s="1">
        <f t="shared" si="10"/>
        <v>-0.7996269219889368</v>
      </c>
      <c r="AB20" s="1">
        <f t="shared" si="11"/>
        <v>0.1</v>
      </c>
      <c r="AC20">
        <f t="shared" si="12"/>
        <v>0.4405355445428536</v>
      </c>
      <c r="AD20">
        <f t="shared" si="13"/>
        <v>0.9316150354201757</v>
      </c>
      <c r="AE20">
        <f t="shared" si="14"/>
        <v>1.0619781402266035</v>
      </c>
    </row>
    <row r="21" spans="1:31" ht="12" customHeight="1">
      <c r="A21" s="1">
        <f t="shared" si="15"/>
        <v>-0.425</v>
      </c>
      <c r="B21" s="1">
        <v>0.1</v>
      </c>
      <c r="C21">
        <v>17</v>
      </c>
      <c r="D21">
        <f t="shared" si="4"/>
        <v>0.29670597283903605</v>
      </c>
      <c r="E21" s="2">
        <f>COS(D21+Params!$H$3)*A_LEN+A_X</f>
        <v>0.4350417885178483</v>
      </c>
      <c r="F21" s="2">
        <f>SIN(D21+Params!$H$3)*A_LEN+A_Y</f>
        <v>4.104604433340352</v>
      </c>
      <c r="G21">
        <f t="shared" si="1"/>
        <v>-1.5436755842309713</v>
      </c>
      <c r="H21">
        <f t="shared" si="5"/>
        <v>-88.44609591382627</v>
      </c>
      <c r="I21" s="3">
        <f t="shared" si="2"/>
        <v>0.5192017602499066</v>
      </c>
      <c r="J21" s="3">
        <f t="shared" si="3"/>
        <v>1.0022064687821572</v>
      </c>
      <c r="K21">
        <f>IF(AND(C21&gt;$H$366,C21&lt;$H$365),1,B_Y/COS(PI()/2+Data!G21)-BD_len)</f>
        <v>1.0025751605810882</v>
      </c>
      <c r="L21">
        <f>COS(G21)*K21+I21</f>
        <v>0.5463890099341694</v>
      </c>
      <c r="M21">
        <f>SIN(G21)*K21+J21</f>
        <v>0</v>
      </c>
      <c r="N21" s="5">
        <f>L21-COS(G21)*Params!$F$8</f>
        <v>0.4921541739773218</v>
      </c>
      <c r="O21" s="5">
        <f>M21-SIN(G21)*Params!$F$8</f>
        <v>1.9992645104059477</v>
      </c>
      <c r="P21" s="5">
        <f>D21+Params!$I$6</f>
        <v>2.9146998508305306</v>
      </c>
      <c r="Q21" s="5">
        <f t="shared" si="6"/>
        <v>167.00000000000003</v>
      </c>
      <c r="R21" s="5">
        <f>A_X+COS(P21)*Params!$F$6</f>
        <v>-0.9853656077227027</v>
      </c>
      <c r="S21" s="5">
        <f>A_Y+SIN(P21)*Params!$F$6</f>
        <v>3.644034396888325</v>
      </c>
      <c r="T21" s="5">
        <f t="shared" si="7"/>
        <v>2.2109574136093486</v>
      </c>
      <c r="U21" s="5">
        <f t="shared" si="8"/>
        <v>-0.8389135094907835</v>
      </c>
      <c r="V21" s="5">
        <f t="shared" si="9"/>
        <v>-48.066203470330024</v>
      </c>
      <c r="W21" s="5">
        <f>R21+COS(U21)*Params!$F$7</f>
        <v>-0.4238223210601869</v>
      </c>
      <c r="X21" s="5">
        <f>S21+SIN(U21)*Params!$F$7</f>
        <v>3.018926361585983</v>
      </c>
      <c r="Y21" s="5">
        <f>W21+COS(G21)*Params!$F$8</f>
        <v>-0.36958748510333933</v>
      </c>
      <c r="Z21" s="5">
        <f>X21+SIN(G21)*Params!$F$8</f>
        <v>1.0196618511800353</v>
      </c>
      <c r="AA21" s="1">
        <f t="shared" si="10"/>
        <v>-0.7880381260180825</v>
      </c>
      <c r="AB21" s="1">
        <f t="shared" si="11"/>
        <v>0.1</v>
      </c>
      <c r="AC21">
        <f t="shared" si="12"/>
        <v>0.4184506409147432</v>
      </c>
      <c r="AD21">
        <f t="shared" si="13"/>
        <v>0.9196618511800353</v>
      </c>
      <c r="AE21">
        <f t="shared" si="14"/>
        <v>1.0208788593978488</v>
      </c>
    </row>
    <row r="22" spans="1:31" ht="12.75">
      <c r="A22" s="1">
        <f t="shared" si="15"/>
        <v>-0.41875</v>
      </c>
      <c r="B22" s="1">
        <v>0.1</v>
      </c>
      <c r="C22">
        <v>18</v>
      </c>
      <c r="D22">
        <f t="shared" si="4"/>
        <v>0.3141592653589793</v>
      </c>
      <c r="E22" s="2">
        <f>COS(D22+Params!$H$3)*A_LEN+A_X</f>
        <v>0.4243686714636636</v>
      </c>
      <c r="F22" s="2">
        <f>SIN(D22+Params!$H$3)*A_LEN+A_Y</f>
        <v>4.118413642570618</v>
      </c>
      <c r="G22">
        <f t="shared" si="1"/>
        <v>-1.5472471896519708</v>
      </c>
      <c r="H22">
        <f t="shared" si="5"/>
        <v>-88.65073383053559</v>
      </c>
      <c r="I22" s="3">
        <f t="shared" si="2"/>
        <v>0.49777901614572795</v>
      </c>
      <c r="J22" s="3">
        <f t="shared" si="3"/>
        <v>1.0016636086972355</v>
      </c>
      <c r="K22">
        <f>IF(AND(C22&gt;$H$366,C22&lt;$H$365),1,B_Y/COS(PI()/2+Data!G22)-BD_len)</f>
        <v>1.001941415105951</v>
      </c>
      <c r="L22">
        <f>COS(G22)*K22+I22</f>
        <v>0.5213716911985172</v>
      </c>
      <c r="M22">
        <f>SIN(G22)*K22+J22</f>
        <v>0</v>
      </c>
      <c r="N22" s="5">
        <f>L22-COS(G22)*Params!$F$8</f>
        <v>0.47427776994306253</v>
      </c>
      <c r="O22" s="5">
        <f>M22-SIN(G22)*Params!$F$8</f>
        <v>1.999445463767588</v>
      </c>
      <c r="P22" s="5">
        <f>D22+Params!$I$6</f>
        <v>2.9321531433504737</v>
      </c>
      <c r="Q22" s="5">
        <f t="shared" si="6"/>
        <v>168</v>
      </c>
      <c r="R22" s="5">
        <f>A_X+COS(P22)*Params!$F$6</f>
        <v>-0.9877843343815453</v>
      </c>
      <c r="S22" s="5">
        <f>A_Y+SIN(P22)*Params!$F$6</f>
        <v>3.6331242259802483</v>
      </c>
      <c r="T22" s="5">
        <f t="shared" si="7"/>
        <v>2.192380417493002</v>
      </c>
      <c r="U22" s="5">
        <f t="shared" si="8"/>
        <v>-0.8407778560446552</v>
      </c>
      <c r="V22" s="5">
        <f t="shared" si="9"/>
        <v>-48.17302265941663</v>
      </c>
      <c r="W22" s="5">
        <f>R22+COS(U22)*Params!$F$7</f>
        <v>-0.4274074409577652</v>
      </c>
      <c r="X22" s="5">
        <f>S22+SIN(U22)*Params!$F$7</f>
        <v>3.006970366364253</v>
      </c>
      <c r="Y22" s="5">
        <f>W22+COS(G22)*Params!$F$8</f>
        <v>-0.3803135197023105</v>
      </c>
      <c r="Z22" s="5">
        <f>X22+SIN(G22)*Params!$F$8</f>
        <v>1.007524902596665</v>
      </c>
      <c r="AA22" s="1">
        <f t="shared" si="10"/>
        <v>-0.7764493300472285</v>
      </c>
      <c r="AB22" s="1">
        <f t="shared" si="11"/>
        <v>0.1</v>
      </c>
      <c r="AC22">
        <f t="shared" si="12"/>
        <v>0.396135810344918</v>
      </c>
      <c r="AD22">
        <f t="shared" si="13"/>
        <v>0.9075249025966651</v>
      </c>
      <c r="AE22">
        <f t="shared" si="14"/>
        <v>0.9805250290707113</v>
      </c>
    </row>
    <row r="23" spans="1:31" ht="12.75">
      <c r="A23" s="1">
        <f t="shared" si="15"/>
        <v>-0.4125</v>
      </c>
      <c r="B23" s="1">
        <v>0.1</v>
      </c>
      <c r="C23">
        <v>19</v>
      </c>
      <c r="D23">
        <f t="shared" si="4"/>
        <v>0.33161255787892263</v>
      </c>
      <c r="E23" s="2">
        <f>COS(D23+Params!$H$3)*A_LEN+A_X</f>
        <v>0.4134561760448386</v>
      </c>
      <c r="F23" s="2">
        <f>SIN(D23+Params!$H$3)*A_LEN+A_Y</f>
        <v>4.132034477014651</v>
      </c>
      <c r="G23">
        <f t="shared" si="1"/>
        <v>-1.5509385439477226</v>
      </c>
      <c r="H23">
        <f t="shared" si="5"/>
        <v>-88.86223285236964</v>
      </c>
      <c r="I23" s="3">
        <f t="shared" si="2"/>
        <v>0.475636119066715</v>
      </c>
      <c r="J23" s="3">
        <f t="shared" si="3"/>
        <v>1.0011829557449863</v>
      </c>
      <c r="K23">
        <f>IF(AND(C23&gt;$H$366,C23&lt;$H$365),1,B_Y/COS(PI()/2+Data!G23)-BD_len)</f>
        <v>1.0013803871919773</v>
      </c>
      <c r="L23">
        <f>COS(G23)*K23+I23</f>
        <v>0.49552000647554717</v>
      </c>
      <c r="M23">
        <f>SIN(G23)*K23+J23</f>
        <v>0</v>
      </c>
      <c r="N23" s="5">
        <f>L23-COS(G23)*Params!$F$8</f>
        <v>0.45580705091309676</v>
      </c>
      <c r="O23" s="5">
        <f>M23-SIN(G23)*Params!$F$8</f>
        <v>1.9996056814183378</v>
      </c>
      <c r="P23" s="5">
        <f>D23+Params!$I$6</f>
        <v>2.9496064358704173</v>
      </c>
      <c r="Q23" s="5">
        <f t="shared" si="6"/>
        <v>169.00000000000003</v>
      </c>
      <c r="R23" s="5">
        <f>A_X+COS(P23)*Params!$F$6</f>
        <v>-0.9900122839196148</v>
      </c>
      <c r="S23" s="5">
        <f>A_Y+SIN(P23)*Params!$F$6</f>
        <v>3.6221735041433347</v>
      </c>
      <c r="T23" s="5">
        <f t="shared" si="7"/>
        <v>2.1732740021264325</v>
      </c>
      <c r="U23" s="5">
        <f t="shared" si="8"/>
        <v>-0.842937638257934</v>
      </c>
      <c r="V23" s="5">
        <f t="shared" si="9"/>
        <v>-48.296769064904936</v>
      </c>
      <c r="W23" s="5">
        <f>R23+COS(U23)*Params!$F$7</f>
        <v>-0.43098905239633956</v>
      </c>
      <c r="X23" s="5">
        <f>S23+SIN(U23)*Params!$F$7</f>
        <v>2.9948108138177396</v>
      </c>
      <c r="Y23" s="5">
        <f>W23+COS(G23)*Params!$F$8</f>
        <v>-0.39127609683388914</v>
      </c>
      <c r="Z23" s="5">
        <f>X23+SIN(G23)*Params!$F$8</f>
        <v>0.9952051323994018</v>
      </c>
      <c r="AA23" s="1">
        <f t="shared" si="10"/>
        <v>-0.7648605340763742</v>
      </c>
      <c r="AB23" s="1">
        <f t="shared" si="11"/>
        <v>0.1</v>
      </c>
      <c r="AC23">
        <f t="shared" si="12"/>
        <v>0.3735844372424851</v>
      </c>
      <c r="AD23">
        <f t="shared" si="13"/>
        <v>0.8952051323994018</v>
      </c>
      <c r="AE23">
        <f t="shared" si="14"/>
        <v>0.9409575608240147</v>
      </c>
    </row>
    <row r="24" spans="1:31" ht="12.75">
      <c r="A24" s="1">
        <f t="shared" si="15"/>
        <v>-0.40625</v>
      </c>
      <c r="B24" s="1">
        <v>0.1</v>
      </c>
      <c r="C24">
        <v>20</v>
      </c>
      <c r="D24">
        <f t="shared" si="4"/>
        <v>0.3490658503988659</v>
      </c>
      <c r="E24" s="2">
        <f>COS(D24+Params!$H$3)*A_LEN+A_X</f>
        <v>0.40230762631318934</v>
      </c>
      <c r="F24" s="2">
        <f>SIN(D24+Params!$H$3)*A_LEN+A_Y</f>
        <v>4.145462787634329</v>
      </c>
      <c r="G24">
        <f t="shared" si="1"/>
        <v>-1.554749437803439</v>
      </c>
      <c r="H24">
        <f t="shared" si="5"/>
        <v>-89.08058098647454</v>
      </c>
      <c r="I24" s="3">
        <f t="shared" si="2"/>
        <v>0.4527744542649305</v>
      </c>
      <c r="J24" s="3">
        <f t="shared" si="3"/>
        <v>1.0007724913621514</v>
      </c>
      <c r="K24">
        <f>IF(AND(C24&gt;$H$366,C24&lt;$H$365),1,B_Y/COS(PI()/2+Data!G24)-BD_len)</f>
        <v>1.000901355970794</v>
      </c>
      <c r="L24">
        <f>COS(G24)*K24+I24</f>
        <v>0.4688351179176535</v>
      </c>
      <c r="M24">
        <f>SIN(G24)*K24+J24</f>
        <v>0</v>
      </c>
      <c r="N24" s="5">
        <f>L24-COS(G24)*Params!$F$8</f>
        <v>0.4367427172891312</v>
      </c>
      <c r="O24" s="5">
        <f>M24-SIN(G24)*Params!$F$8</f>
        <v>1.9997425028792828</v>
      </c>
      <c r="P24" s="5">
        <f>D24+Params!$I$6</f>
        <v>2.9670597283903604</v>
      </c>
      <c r="Q24" s="5">
        <f t="shared" si="6"/>
        <v>170</v>
      </c>
      <c r="R24" s="5">
        <f>A_X+COS(P24)*Params!$F$6</f>
        <v>-0.9920487776818987</v>
      </c>
      <c r="S24" s="5">
        <f>A_Y+SIN(P24)*Params!$F$6</f>
        <v>3.611185567073538</v>
      </c>
      <c r="T24" s="5">
        <f t="shared" si="7"/>
        <v>2.1536466481856587</v>
      </c>
      <c r="U24" s="5">
        <f t="shared" si="8"/>
        <v>-0.8454041554899577</v>
      </c>
      <c r="V24" s="5">
        <f t="shared" si="9"/>
        <v>-48.43809009239618</v>
      </c>
      <c r="W24" s="5">
        <f>R24+COS(U24)*Params!$F$7</f>
        <v>-0.43457464594203454</v>
      </c>
      <c r="X24" s="5">
        <f>S24+SIN(U24)*Params!$F$7</f>
        <v>2.982445946056874</v>
      </c>
      <c r="Y24" s="5">
        <f>W24+COS(G24)*Params!$F$8</f>
        <v>-0.4024822453135123</v>
      </c>
      <c r="Z24" s="5">
        <f>X24+SIN(G24)*Params!$F$8</f>
        <v>0.9827034431775912</v>
      </c>
      <c r="AA24" s="1">
        <f t="shared" si="10"/>
        <v>-0.7532717381055202</v>
      </c>
      <c r="AB24" s="1">
        <f t="shared" si="11"/>
        <v>0.1</v>
      </c>
      <c r="AC24">
        <f t="shared" si="12"/>
        <v>0.3507894927920079</v>
      </c>
      <c r="AD24">
        <f t="shared" si="13"/>
        <v>0.8827034431775912</v>
      </c>
      <c r="AE24">
        <f t="shared" si="14"/>
        <v>0.9022186368508491</v>
      </c>
    </row>
    <row r="25" spans="1:31" ht="12.75">
      <c r="A25" s="1">
        <f t="shared" si="15"/>
        <v>-0.4</v>
      </c>
      <c r="B25" s="1">
        <v>0.1</v>
      </c>
      <c r="C25">
        <v>21</v>
      </c>
      <c r="D25">
        <f t="shared" si="4"/>
        <v>0.3665191429188092</v>
      </c>
      <c r="E25" s="2">
        <f>COS(D25+Params!$H$3)*A_LEN+A_X</f>
        <v>0.39092641822497204</v>
      </c>
      <c r="F25" s="2">
        <f>SIN(D25+Params!$H$3)*A_LEN+A_Y</f>
        <v>4.158694484036143</v>
      </c>
      <c r="G25">
        <f t="shared" si="1"/>
        <v>-1.5586795443111332</v>
      </c>
      <c r="H25">
        <f t="shared" si="5"/>
        <v>-89.30575950240231</v>
      </c>
      <c r="I25" s="3">
        <f t="shared" si="2"/>
        <v>0.42919616835240415</v>
      </c>
      <c r="J25" s="3">
        <f t="shared" si="3"/>
        <v>1.0004404438645382</v>
      </c>
      <c r="K25">
        <f>IF(AND(C25&gt;$H$366,C25&lt;$H$365),1,B_Y/COS(PI()/2+Data!G25)-BD_len)</f>
        <v>1.0005138888984968</v>
      </c>
      <c r="L25">
        <f>COS(G25)*K25+I25</f>
        <v>0.44131888087555277</v>
      </c>
      <c r="M25">
        <f>SIN(G25)*K25+J25</f>
        <v>0</v>
      </c>
      <c r="N25" s="5">
        <f>L25-COS(G25)*Params!$F$8</f>
        <v>0.41708590888453934</v>
      </c>
      <c r="O25" s="5">
        <f>M25-SIN(G25)*Params!$F$8</f>
        <v>1.9998531853784873</v>
      </c>
      <c r="P25" s="5">
        <f>D25+Params!$I$6</f>
        <v>2.9845130209103035</v>
      </c>
      <c r="Q25" s="5">
        <f t="shared" si="6"/>
        <v>171</v>
      </c>
      <c r="R25" s="5">
        <f>A_X+COS(P25)*Params!$F$6</f>
        <v>-0.9938931953326691</v>
      </c>
      <c r="S25" s="5">
        <f>A_Y+SIN(P25)*Params!$F$6</f>
        <v>3.6001637618029325</v>
      </c>
      <c r="T25" s="5">
        <f t="shared" si="7"/>
        <v>2.133507903325773</v>
      </c>
      <c r="U25" s="5">
        <f t="shared" si="8"/>
        <v>-0.8481893919662516</v>
      </c>
      <c r="V25" s="5">
        <f t="shared" si="9"/>
        <v>-48.59767238743371</v>
      </c>
      <c r="W25" s="5">
        <f>R25+COS(U25)*Params!$F$7</f>
        <v>-0.4381724121683609</v>
      </c>
      <c r="X25" s="5">
        <f>S25+SIN(U25)*Params!$F$7</f>
        <v>2.969873884242978</v>
      </c>
      <c r="Y25" s="5">
        <f>W25+COS(G25)*Params!$F$8</f>
        <v>-0.41393944017734746</v>
      </c>
      <c r="Z25" s="5">
        <f>X25+SIN(G25)*Params!$F$8</f>
        <v>0.9700206988644908</v>
      </c>
      <c r="AA25" s="1">
        <f t="shared" si="10"/>
        <v>-0.741682942134666</v>
      </c>
      <c r="AB25" s="1">
        <f t="shared" si="11"/>
        <v>0.1</v>
      </c>
      <c r="AC25">
        <f t="shared" si="12"/>
        <v>0.32774350195731855</v>
      </c>
      <c r="AD25">
        <f t="shared" si="13"/>
        <v>0.8700206988644908</v>
      </c>
      <c r="AE25">
        <f t="shared" si="14"/>
        <v>0.864351819527904</v>
      </c>
    </row>
    <row r="26" spans="1:31" ht="12.75">
      <c r="A26" s="1">
        <f t="shared" si="15"/>
        <v>-0.39375</v>
      </c>
      <c r="B26" s="1">
        <v>0.1</v>
      </c>
      <c r="C26">
        <v>22</v>
      </c>
      <c r="D26">
        <f t="shared" si="4"/>
        <v>0.3839724354387525</v>
      </c>
      <c r="E26" s="2">
        <f>COS(D26+Params!$H$3)*A_LEN+A_X</f>
        <v>0.3793160186064041</v>
      </c>
      <c r="F26" s="2">
        <f>SIN(D26+Params!$H$3)*A_LEN+A_Y</f>
        <v>4.171725535717215</v>
      </c>
      <c r="G26">
        <f t="shared" si="1"/>
        <v>-1.5627284142168703</v>
      </c>
      <c r="H26">
        <f t="shared" si="5"/>
        <v>-89.53774265979858</v>
      </c>
      <c r="I26" s="3">
        <f t="shared" si="2"/>
        <v>0.40490420269901206</v>
      </c>
      <c r="J26" s="3">
        <f t="shared" si="3"/>
        <v>1.0001952725808856</v>
      </c>
      <c r="K26">
        <f>IF(AND(C26&gt;$H$366,C26&lt;$H$365),1,B_Y/COS(PI()/2+Data!G26)-BD_len)</f>
        <v>1.0002278254257098</v>
      </c>
      <c r="L26">
        <f>COS(G26)*K26+I26</f>
        <v>0.4129738658079641</v>
      </c>
      <c r="M26">
        <f>SIN(G26)*K26+J26</f>
        <v>0</v>
      </c>
      <c r="N26" s="5">
        <f>L26-COS(G26)*Params!$F$8</f>
        <v>0.39683821570141464</v>
      </c>
      <c r="O26" s="5">
        <f>M26-SIN(G26)*Params!$F$8</f>
        <v>1.9999349091397047</v>
      </c>
      <c r="P26" s="5">
        <f>D26+Params!$I$6</f>
        <v>3.001966313430247</v>
      </c>
      <c r="Q26" s="5">
        <f t="shared" si="6"/>
        <v>172</v>
      </c>
      <c r="R26" s="5">
        <f>A_X+COS(P26)*Params!$F$6</f>
        <v>-0.9955449750444427</v>
      </c>
      <c r="S26" s="5">
        <f>A_Y+SIN(P26)*Params!$F$6</f>
        <v>3.5891114456801727</v>
      </c>
      <c r="T26" s="5">
        <f t="shared" si="7"/>
        <v>2.1128684327620526</v>
      </c>
      <c r="U26" s="5">
        <f t="shared" si="8"/>
        <v>-0.8513060553322827</v>
      </c>
      <c r="V26" s="5">
        <f t="shared" si="9"/>
        <v>-48.776244044470324</v>
      </c>
      <c r="W26" s="5">
        <f>R26+COS(U26)*Params!$F$7</f>
        <v>-0.44179128909116117</v>
      </c>
      <c r="X26" s="5">
        <f>S26+SIN(U26)*Params!$F$7</f>
        <v>2.957092637503985</v>
      </c>
      <c r="Y26" s="5">
        <f>W26+COS(G26)*Params!$F$8</f>
        <v>-0.42565563898461173</v>
      </c>
      <c r="Z26" s="5">
        <f>X26+SIN(G26)*Params!$F$8</f>
        <v>0.9571577283642803</v>
      </c>
      <c r="AA26" s="1">
        <f t="shared" si="10"/>
        <v>-0.7300941461638117</v>
      </c>
      <c r="AB26" s="1">
        <f t="shared" si="11"/>
        <v>0.1</v>
      </c>
      <c r="AC26">
        <f t="shared" si="12"/>
        <v>0.3044385071792</v>
      </c>
      <c r="AD26">
        <f t="shared" si="13"/>
        <v>0.8571577283642803</v>
      </c>
      <c r="AE26">
        <f t="shared" si="14"/>
        <v>0.8274021759481132</v>
      </c>
    </row>
    <row r="27" spans="1:31" ht="12.75">
      <c r="A27" s="1">
        <f t="shared" si="15"/>
        <v>-0.3875</v>
      </c>
      <c r="B27" s="1">
        <v>0.1</v>
      </c>
      <c r="C27">
        <v>23</v>
      </c>
      <c r="D27">
        <f t="shared" si="4"/>
        <v>0.4014257279586958</v>
      </c>
      <c r="E27" s="2">
        <f>COS(D27+Params!$H$3)*A_LEN+A_X</f>
        <v>0.36747996409769107</v>
      </c>
      <c r="F27" s="2">
        <f>SIN(D27+Params!$H$3)*A_LEN+A_Y</f>
        <v>4.184551973292956</v>
      </c>
      <c r="G27">
        <f t="shared" si="1"/>
        <v>-1.5668954712623813</v>
      </c>
      <c r="H27">
        <f t="shared" si="5"/>
        <v>-89.77649744149662</v>
      </c>
      <c r="I27" s="3">
        <f t="shared" si="2"/>
        <v>0.3799023262164546</v>
      </c>
      <c r="J27" s="3">
        <f t="shared" si="3"/>
        <v>1.00004564996377</v>
      </c>
      <c r="K27">
        <f>IF(AND(C27&gt;$H$366,C27&lt;$H$365),1,B_Y/COS(PI()/2+Data!G27)-BD_len)</f>
        <v>1.0000532586962745</v>
      </c>
      <c r="L27">
        <f>COS(G27)*K27+I27</f>
        <v>0.38380337960992283</v>
      </c>
      <c r="M27">
        <f>SIN(G27)*K27+J27</f>
        <v>0</v>
      </c>
      <c r="N27" s="5">
        <f>L27-COS(G27)*Params!$F$8</f>
        <v>0.3760016883308926</v>
      </c>
      <c r="O27" s="5">
        <f>M27-SIN(G27)*Params!$F$8</f>
        <v>1.99998478334541</v>
      </c>
      <c r="P27" s="5">
        <f>D27+Params!$I$6</f>
        <v>3.01941960595019</v>
      </c>
      <c r="Q27" s="5">
        <f t="shared" si="6"/>
        <v>173</v>
      </c>
      <c r="R27" s="5">
        <f>A_X+COS(P27)*Params!$F$6</f>
        <v>-0.9970036136691178</v>
      </c>
      <c r="S27" s="5">
        <f>A_Y+SIN(P27)*Params!$F$6</f>
        <v>3.5780319853478173</v>
      </c>
      <c r="T27" s="5">
        <f t="shared" si="7"/>
        <v>2.091740072539551</v>
      </c>
      <c r="U27" s="5">
        <f t="shared" si="8"/>
        <v>-0.8547676167306608</v>
      </c>
      <c r="V27" s="5">
        <f t="shared" si="9"/>
        <v>-48.9745769031228</v>
      </c>
      <c r="W27" s="5">
        <f>R27+COS(U27)*Params!$F$7</f>
        <v>-0.44544101290393723</v>
      </c>
      <c r="X27" s="5">
        <f>S27+SIN(U27)*Params!$F$7</f>
        <v>2.9441001151658206</v>
      </c>
      <c r="Y27" s="5">
        <f>W27+COS(G27)*Params!$F$8</f>
        <v>-0.437639321624907</v>
      </c>
      <c r="Z27" s="5">
        <f>X27+SIN(G27)*Params!$F$8</f>
        <v>0.9441153318204105</v>
      </c>
      <c r="AA27" s="1">
        <f t="shared" si="10"/>
        <v>-0.7185053501929577</v>
      </c>
      <c r="AB27" s="1">
        <f t="shared" si="11"/>
        <v>0.1</v>
      </c>
      <c r="AC27">
        <f t="shared" si="12"/>
        <v>0.2808660285680507</v>
      </c>
      <c r="AD27">
        <f t="shared" si="13"/>
        <v>0.8441153318204105</v>
      </c>
      <c r="AE27">
        <f t="shared" si="14"/>
        <v>0.7914164194178709</v>
      </c>
    </row>
    <row r="28" spans="1:31" ht="12.75">
      <c r="A28" s="1">
        <f t="shared" si="15"/>
        <v>-0.38125</v>
      </c>
      <c r="B28" s="1">
        <v>0.1</v>
      </c>
      <c r="C28">
        <v>24</v>
      </c>
      <c r="D28">
        <f t="shared" si="4"/>
        <v>0.4188790204786391</v>
      </c>
      <c r="E28" s="2">
        <f>COS(D28+Params!$H$3)*A_LEN+A_X</f>
        <v>0.3554218600756945</v>
      </c>
      <c r="F28" s="2">
        <f>SIN(D28+Params!$H$3)*A_LEN+A_Y</f>
        <v>4.197169889706228</v>
      </c>
      <c r="G28">
        <f t="shared" si="1"/>
        <v>-1.571180007649098</v>
      </c>
      <c r="H28">
        <f t="shared" si="5"/>
        <v>-90.02198329362572</v>
      </c>
      <c r="I28" s="3">
        <f t="shared" si="2"/>
        <v>0.3541951673106373</v>
      </c>
      <c r="J28" s="3">
        <f t="shared" si="3"/>
        <v>1.000000441632988</v>
      </c>
      <c r="K28">
        <f>IF(AND(C28&gt;$H$366,C28&lt;$H$365),1,B_Y/COS(PI()/2+Data!G28)-BD_len)</f>
        <v>1.0000005152385238</v>
      </c>
      <c r="L28">
        <f>COS(G28)*K28+I28</f>
        <v>0.35381148626816245</v>
      </c>
      <c r="M28">
        <f>SIN(G28)*K28+J28</f>
        <v>0</v>
      </c>
      <c r="N28" s="5">
        <f>L28-COS(G28)*Params!$F$8</f>
        <v>0.3545788479577379</v>
      </c>
      <c r="O28" s="5">
        <f>M28-SIN(G28)*Params!$F$8</f>
        <v>1.999999852789004</v>
      </c>
      <c r="P28" s="5">
        <f>D28+Params!$I$6</f>
        <v>3.0368728984701336</v>
      </c>
      <c r="Q28" s="5">
        <f t="shared" si="6"/>
        <v>174.00000000000003</v>
      </c>
      <c r="R28" s="5">
        <f>A_X+COS(P28)*Params!$F$6</f>
        <v>-0.9982686668912393</v>
      </c>
      <c r="S28" s="5">
        <f>A_Y+SIN(P28)*Params!$F$6</f>
        <v>3.566928755716812</v>
      </c>
      <c r="T28" s="5">
        <f t="shared" si="7"/>
        <v>2.0701358857001626</v>
      </c>
      <c r="U28" s="5">
        <f t="shared" si="8"/>
        <v>-0.8585883522762364</v>
      </c>
      <c r="V28" s="5">
        <f t="shared" si="9"/>
        <v>-49.1934889245199</v>
      </c>
      <c r="W28" s="5">
        <f>R28+COS(U28)*Params!$F$7</f>
        <v>-0.4491321721190684</v>
      </c>
      <c r="X28" s="5">
        <f>S28+SIN(U28)*Params!$F$7</f>
        <v>2.9308941428971735</v>
      </c>
      <c r="Y28" s="5">
        <f>W28+COS(G28)*Params!$F$8</f>
        <v>-0.4498995338086439</v>
      </c>
      <c r="Z28" s="5">
        <f>X28+SIN(G28)*Params!$F$8</f>
        <v>0.9308942901081696</v>
      </c>
      <c r="AA28" s="1">
        <f t="shared" si="10"/>
        <v>-0.7069165542221034</v>
      </c>
      <c r="AB28" s="1">
        <f t="shared" si="11"/>
        <v>0.1</v>
      </c>
      <c r="AC28">
        <f t="shared" si="12"/>
        <v>0.25701702041345953</v>
      </c>
      <c r="AD28">
        <f t="shared" si="13"/>
        <v>0.8308942901081696</v>
      </c>
      <c r="AE28">
        <f t="shared" si="14"/>
        <v>0.7564430701165719</v>
      </c>
    </row>
    <row r="29" spans="1:31" ht="12.75">
      <c r="A29" s="1">
        <f t="shared" si="15"/>
        <v>-0.375</v>
      </c>
      <c r="B29" s="1">
        <v>0.1</v>
      </c>
      <c r="C29">
        <v>25</v>
      </c>
      <c r="D29">
        <f t="shared" si="4"/>
        <v>0.4363323129985824</v>
      </c>
      <c r="E29" s="2">
        <f>COS(D29+Params!$H$3)*A_LEN+A_X</f>
        <v>0.3431453795557092</v>
      </c>
      <c r="F29" s="2">
        <f>SIN(D29+Params!$H$3)*A_LEN+A_Y</f>
        <v>4.20957544141746</v>
      </c>
      <c r="G29">
        <f t="shared" si="1"/>
        <v>-1.575581179654009</v>
      </c>
      <c r="H29">
        <f t="shared" si="5"/>
        <v>-90.27415187441824</v>
      </c>
      <c r="I29" s="3">
        <f t="shared" si="2"/>
        <v>0.32778824477289475</v>
      </c>
      <c r="J29" s="3">
        <f t="shared" si="3"/>
        <v>1.000068684319607</v>
      </c>
      <c r="K29">
        <f>IF(AND(C29&gt;$H$366,C29&lt;$H$365),1,B_Y/COS(PI()/2+Data!G29)-BD_len)</f>
        <v>1.0000801326235171</v>
      </c>
      <c r="L29">
        <f>COS(G29)*K29+I29</f>
        <v>0.3230030267504669</v>
      </c>
      <c r="M29">
        <f>SIN(G29)*K29+J29</f>
        <v>0</v>
      </c>
      <c r="N29" s="5">
        <f>L29-COS(G29)*Params!$F$8</f>
        <v>0.33257269595262323</v>
      </c>
      <c r="O29" s="5">
        <f>M29-SIN(G29)*Params!$F$8</f>
        <v>1.9999771052267976</v>
      </c>
      <c r="P29" s="5">
        <f>D29+Params!$I$6</f>
        <v>3.0543261909900767</v>
      </c>
      <c r="Q29" s="5">
        <f t="shared" si="6"/>
        <v>175</v>
      </c>
      <c r="R29" s="5">
        <f>A_X+COS(P29)*Params!$F$6</f>
        <v>-0.9993397493633407</v>
      </c>
      <c r="S29" s="5">
        <f>A_Y+SIN(P29)*Params!$F$6</f>
        <v>3.555805138938462</v>
      </c>
      <c r="T29" s="5">
        <f t="shared" si="7"/>
        <v>2.048070221567282</v>
      </c>
      <c r="U29" s="5">
        <f t="shared" si="8"/>
        <v>-0.8627833857470826</v>
      </c>
      <c r="V29" s="5">
        <f t="shared" si="9"/>
        <v>-49.4338466373155</v>
      </c>
      <c r="W29" s="5">
        <f>R29+COS(U29)*Params!$F$7</f>
        <v>-0.45287626518354507</v>
      </c>
      <c r="X29" s="5">
        <f>S29+SIN(U29)*Params!$F$7</f>
        <v>2.9174724834575034</v>
      </c>
      <c r="Y29" s="5">
        <f>W29+COS(G29)*Params!$F$8</f>
        <v>-0.4624459343857014</v>
      </c>
      <c r="Z29" s="5">
        <f>X29+SIN(G29)*Params!$F$8</f>
        <v>0.9174953782307058</v>
      </c>
      <c r="AA29" s="1">
        <f t="shared" si="10"/>
        <v>-0.6953277582512494</v>
      </c>
      <c r="AB29" s="1">
        <f t="shared" si="11"/>
        <v>0.1</v>
      </c>
      <c r="AC29">
        <f t="shared" si="12"/>
        <v>0.23288182386554795</v>
      </c>
      <c r="AD29">
        <f t="shared" si="13"/>
        <v>0.8174953782307058</v>
      </c>
      <c r="AE29">
        <f t="shared" si="14"/>
        <v>0.722532637315509</v>
      </c>
    </row>
    <row r="30" spans="1:31" ht="12.75">
      <c r="A30" s="1">
        <f t="shared" si="15"/>
        <v>-0.36875</v>
      </c>
      <c r="B30" s="1">
        <v>0.1</v>
      </c>
      <c r="C30">
        <v>26</v>
      </c>
      <c r="D30">
        <f t="shared" si="4"/>
        <v>0.4537856055185257</v>
      </c>
      <c r="E30" s="2">
        <f>COS(D30+Params!$H$3)*A_LEN+A_X</f>
        <v>0.33065426207263654</v>
      </c>
      <c r="F30" s="2">
        <f>SIN(D30+Params!$H$3)*A_LEN+A_Y</f>
        <v>4.221764849575413</v>
      </c>
      <c r="G30">
        <f t="shared" si="1"/>
        <v>-1.580098003428137</v>
      </c>
      <c r="H30">
        <f t="shared" si="5"/>
        <v>-90.53294681348014</v>
      </c>
      <c r="I30" s="3">
        <f t="shared" si="2"/>
        <v>0.3006879973685537</v>
      </c>
      <c r="J30" s="3">
        <f t="shared" si="3"/>
        <v>1.0002595616930954</v>
      </c>
      <c r="K30">
        <f>IF(AND(C30&gt;$H$366,C30&lt;$H$365),1,B_Y/COS(PI()/2+Data!G30)-BD_len)</f>
        <v>1.000302835076008</v>
      </c>
      <c r="L30">
        <f>COS(G30)*K30+I30</f>
        <v>0.29138363803342154</v>
      </c>
      <c r="M30">
        <f>SIN(G30)*K30+J30</f>
        <v>0</v>
      </c>
      <c r="N30" s="5">
        <f>L30-COS(G30)*Params!$F$8</f>
        <v>0.3099867230370249</v>
      </c>
      <c r="O30" s="5">
        <f>M30-SIN(G30)*Params!$F$8</f>
        <v>1.999913479435635</v>
      </c>
      <c r="P30" s="5">
        <f>D30+Params!$I$6</f>
        <v>3.0717794835100203</v>
      </c>
      <c r="Q30" s="5">
        <f t="shared" si="6"/>
        <v>176.00000000000003</v>
      </c>
      <c r="R30" s="5">
        <f>A_X+COS(P30)*Params!$F$6</f>
        <v>-1.0002165348233256</v>
      </c>
      <c r="S30" s="5">
        <f>A_Y+SIN(P30)*Params!$F$6</f>
        <v>3.5446645233741947</v>
      </c>
      <c r="T30" s="5">
        <f t="shared" si="7"/>
        <v>2.0255587783762645</v>
      </c>
      <c r="U30" s="5">
        <f t="shared" si="8"/>
        <v>-0.8673687322399354</v>
      </c>
      <c r="V30" s="5">
        <f t="shared" si="9"/>
        <v>-49.69656763896108</v>
      </c>
      <c r="W30" s="5">
        <f>R30+COS(U30)*Params!$F$7</f>
        <v>-0.45668576158709095</v>
      </c>
      <c r="X30" s="5">
        <f>S30+SIN(U30)*Params!$F$7</f>
        <v>2.9038328628419494</v>
      </c>
      <c r="Y30" s="5">
        <f>W30+COS(G30)*Params!$F$8</f>
        <v>-0.4752888465906943</v>
      </c>
      <c r="Z30" s="5">
        <f>X30+SIN(G30)*Params!$F$8</f>
        <v>0.9039193834063144</v>
      </c>
      <c r="AA30" s="1">
        <f t="shared" si="10"/>
        <v>-0.6837389622803952</v>
      </c>
      <c r="AB30" s="1">
        <f t="shared" si="11"/>
        <v>0.1</v>
      </c>
      <c r="AC30">
        <f t="shared" si="12"/>
        <v>0.2084501156897009</v>
      </c>
      <c r="AD30">
        <f t="shared" si="13"/>
        <v>0.8039193834063144</v>
      </c>
      <c r="AE30">
        <f t="shared" si="14"/>
        <v>0.6897378257474385</v>
      </c>
    </row>
    <row r="31" spans="1:31" ht="12.75">
      <c r="A31" s="1">
        <f t="shared" si="15"/>
        <v>-0.3625</v>
      </c>
      <c r="B31" s="1">
        <v>0.1</v>
      </c>
      <c r="C31">
        <v>27</v>
      </c>
      <c r="D31">
        <f t="shared" si="4"/>
        <v>0.47123889803846897</v>
      </c>
      <c r="E31" s="2">
        <f>COS(D31+Params!$H$3)*A_LEN+A_X</f>
        <v>0.3179523125418458</v>
      </c>
      <c r="F31" s="2">
        <f>SIN(D31+Params!$H$3)*A_LEN+A_Y</f>
        <v>4.233734401168303</v>
      </c>
      <c r="G31">
        <f t="shared" si="1"/>
        <v>-1.5847293510096365</v>
      </c>
      <c r="H31">
        <f t="shared" si="5"/>
        <v>-90.79830348335818</v>
      </c>
      <c r="I31" s="3">
        <f t="shared" si="2"/>
        <v>0.27290181187101</v>
      </c>
      <c r="J31" s="3">
        <f t="shared" si="3"/>
        <v>1.0005823780698337</v>
      </c>
      <c r="K31">
        <f>IF(AND(C31&gt;$H$366,C31&lt;$H$365),1,B_Y/COS(PI()/2+Data!G31)-BD_len)</f>
        <v>1.0006795070364722</v>
      </c>
      <c r="L31">
        <f>COS(G31)*K31+I31</f>
        <v>0.2589597711712773</v>
      </c>
      <c r="M31">
        <f>SIN(G31)*K31+J31</f>
        <v>0</v>
      </c>
      <c r="N31" s="5">
        <f>L31-COS(G31)*Params!$F$8</f>
        <v>0.28682491800739524</v>
      </c>
      <c r="O31" s="5">
        <f>M31-SIN(G31)*Params!$F$8</f>
        <v>1.9998058739767222</v>
      </c>
      <c r="P31" s="5">
        <f>D31+Params!$I$6</f>
        <v>3.0892327760299634</v>
      </c>
      <c r="Q31" s="5">
        <f t="shared" si="6"/>
        <v>177</v>
      </c>
      <c r="R31" s="5">
        <f>A_X+COS(P31)*Params!$F$6</f>
        <v>-1.0008987561938487</v>
      </c>
      <c r="S31" s="5">
        <f>A_Y+SIN(P31)*Params!$F$6</f>
        <v>3.533510302563433</v>
      </c>
      <c r="T31" s="5">
        <f t="shared" si="7"/>
        <v>2.002618669483744</v>
      </c>
      <c r="U31" s="5">
        <f t="shared" si="8"/>
        <v>-0.8723613424533376</v>
      </c>
      <c r="V31" s="5">
        <f t="shared" si="9"/>
        <v>-49.98262313294293</v>
      </c>
      <c r="W31" s="5">
        <f>R31+COS(U31)*Params!$F$7</f>
        <v>-0.4605741664120767</v>
      </c>
      <c r="X31" s="5">
        <f>S31+SIN(U31)*Params!$F$7</f>
        <v>2.889973002733459</v>
      </c>
      <c r="Y31" s="5">
        <f>W31+COS(G31)*Params!$F$8</f>
        <v>-0.4884393132481947</v>
      </c>
      <c r="Z31" s="5">
        <f>X31+SIN(G31)*Params!$F$8</f>
        <v>0.890167128756737</v>
      </c>
      <c r="AA31" s="1">
        <f t="shared" si="10"/>
        <v>-0.672150166309541</v>
      </c>
      <c r="AB31" s="1">
        <f t="shared" si="11"/>
        <v>0.1</v>
      </c>
      <c r="AC31">
        <f t="shared" si="12"/>
        <v>0.18371085306134638</v>
      </c>
      <c r="AD31">
        <f t="shared" si="13"/>
        <v>0.790167128756737</v>
      </c>
      <c r="AE31">
        <f t="shared" si="14"/>
        <v>0.6581137689001934</v>
      </c>
    </row>
    <row r="32" spans="1:31" ht="12.75">
      <c r="A32" s="1">
        <f t="shared" si="15"/>
        <v>-0.35625</v>
      </c>
      <c r="B32" s="1">
        <v>0.1</v>
      </c>
      <c r="C32">
        <v>28</v>
      </c>
      <c r="D32">
        <f t="shared" si="4"/>
        <v>0.4886921905584123</v>
      </c>
      <c r="E32" s="2">
        <f>COS(D32+Params!$H$3)*A_LEN+A_X</f>
        <v>0.30504340010022085</v>
      </c>
      <c r="F32" s="2">
        <f>SIN(D32+Params!$H$3)*A_LEN+A_Y</f>
        <v>4.245480450154752</v>
      </c>
      <c r="G32">
        <f t="shared" si="1"/>
        <v>-1.5894739465844225</v>
      </c>
      <c r="H32">
        <f t="shared" si="5"/>
        <v>-91.07014878528986</v>
      </c>
      <c r="I32" s="3">
        <f t="shared" si="2"/>
        <v>0.2444380492812375</v>
      </c>
      <c r="J32" s="3">
        <f t="shared" si="3"/>
        <v>1.001046530018673</v>
      </c>
      <c r="K32">
        <f>IF(AND(C32&gt;$H$366,C32&lt;$H$365),1,B_Y/COS(PI()/2+Data!G32)-BD_len)</f>
        <v>1.0012211646860347</v>
      </c>
      <c r="L32">
        <f>COS(G32)*K32+I32</f>
        <v>0.225738708307955</v>
      </c>
      <c r="M32">
        <f>SIN(G32)*K32+J32</f>
        <v>0</v>
      </c>
      <c r="N32" s="5">
        <f>L32-COS(G32)*Params!$F$8</f>
        <v>0.26309177600733047</v>
      </c>
      <c r="O32" s="5">
        <f>M32-SIN(G32)*Params!$F$8</f>
        <v>1.9996511566604425</v>
      </c>
      <c r="P32" s="5">
        <f>D32+Params!$I$6</f>
        <v>3.106686068549907</v>
      </c>
      <c r="Q32" s="5">
        <f t="shared" si="6"/>
        <v>178.00000000000003</v>
      </c>
      <c r="R32" s="5">
        <f>A_X+COS(P32)*Params!$F$6</f>
        <v>-1.0013862056636722</v>
      </c>
      <c r="S32" s="5">
        <f>A_Y+SIN(P32)*Params!$F$6</f>
        <v>3.5223458741898885</v>
      </c>
      <c r="T32" s="5">
        <f t="shared" si="7"/>
        <v>1.9792684933891236</v>
      </c>
      <c r="U32" s="5">
        <f t="shared" si="8"/>
        <v>-0.8777791471573596</v>
      </c>
      <c r="V32" s="5">
        <f t="shared" si="9"/>
        <v>-50.29304047670952</v>
      </c>
      <c r="W32" s="5">
        <f>R32+COS(U32)*Params!$F$7</f>
        <v>-0.46455608818404603</v>
      </c>
      <c r="X32" s="5">
        <f>S32+SIN(U32)*Params!$F$7</f>
        <v>2.8758906603025656</v>
      </c>
      <c r="Y32" s="5">
        <f>W32+COS(G32)*Params!$F$8</f>
        <v>-0.5019091558834214</v>
      </c>
      <c r="Z32" s="5">
        <f>X32+SIN(G32)*Params!$F$8</f>
        <v>0.8762395036421231</v>
      </c>
      <c r="AA32" s="1">
        <f t="shared" si="10"/>
        <v>-0.6605613703386869</v>
      </c>
      <c r="AB32" s="1">
        <f t="shared" si="11"/>
        <v>0.1</v>
      </c>
      <c r="AC32">
        <f t="shared" si="12"/>
        <v>0.15865221445526545</v>
      </c>
      <c r="AD32">
        <f t="shared" si="13"/>
        <v>0.7762395036421231</v>
      </c>
      <c r="AE32">
        <f t="shared" si="14"/>
        <v>0.6277182921661292</v>
      </c>
    </row>
    <row r="33" spans="1:31" ht="12.75">
      <c r="A33" s="1">
        <f t="shared" si="15"/>
        <v>-0.35</v>
      </c>
      <c r="B33" s="1">
        <v>0.1</v>
      </c>
      <c r="C33">
        <v>29</v>
      </c>
      <c r="D33">
        <f t="shared" si="4"/>
        <v>0.5061454830783556</v>
      </c>
      <c r="E33" s="2">
        <f>COS(D33+Params!$H$3)*A_LEN+A_X</f>
        <v>0.29193145692754247</v>
      </c>
      <c r="F33" s="2">
        <f>SIN(D33+Params!$H$3)*A_LEN+A_Y</f>
        <v>4.256999418574454</v>
      </c>
      <c r="G33">
        <f t="shared" si="1"/>
        <v>-1.5943303630281838</v>
      </c>
      <c r="H33">
        <f t="shared" si="5"/>
        <v>-91.34840095107532</v>
      </c>
      <c r="I33" s="3">
        <f t="shared" si="2"/>
        <v>0.21530606896493223</v>
      </c>
      <c r="J33" s="3">
        <f t="shared" si="3"/>
        <v>1.0016614758980111</v>
      </c>
      <c r="K33">
        <f>IF(AND(C33&gt;$H$366,C33&lt;$H$365),1,B_Y/COS(PI()/2+Data!G33)-BD_len)</f>
        <v>1.0019389254606663</v>
      </c>
      <c r="L33">
        <f>COS(G33)*K33+I33</f>
        <v>0.19172857853246966</v>
      </c>
      <c r="M33">
        <f>SIN(G33)*K33+J33</f>
        <v>0</v>
      </c>
      <c r="N33" s="5">
        <f>L33-COS(G33)*Params!$F$8</f>
        <v>0.23879230633728019</v>
      </c>
      <c r="O33" s="5">
        <f>M33-SIN(G33)*Params!$F$8</f>
        <v>1.999446174700663</v>
      </c>
      <c r="P33" s="5">
        <f>D33+Params!$I$6</f>
        <v>3.12413936106985</v>
      </c>
      <c r="Q33" s="5">
        <f t="shared" si="6"/>
        <v>179</v>
      </c>
      <c r="R33" s="5">
        <f>A_X+COS(P33)*Params!$F$6</f>
        <v>-1.0016787347509655</v>
      </c>
      <c r="S33" s="5">
        <f>A_Y+SIN(P33)*Params!$F$6</f>
        <v>3.5111746390465965</v>
      </c>
      <c r="T33" s="5">
        <f t="shared" si="7"/>
        <v>1.9555284077947501</v>
      </c>
      <c r="U33" s="5">
        <f t="shared" si="8"/>
        <v>-0.8836411012824853</v>
      </c>
      <c r="V33" s="5">
        <f t="shared" si="9"/>
        <v>-50.62890570777852</v>
      </c>
      <c r="W33" s="5">
        <f>R33+COS(U33)*Params!$F$7</f>
        <v>-0.46864730976409796</v>
      </c>
      <c r="X33" s="5">
        <f>S33+SIN(U33)*Params!$F$7</f>
        <v>2.8615836765388325</v>
      </c>
      <c r="Y33" s="5">
        <f>W33+COS(G33)*Params!$F$8</f>
        <v>-0.5157110375689085</v>
      </c>
      <c r="Z33" s="5">
        <f>X33+SIN(G33)*Params!$F$8</f>
        <v>0.8621375018381694</v>
      </c>
      <c r="AA33" s="1">
        <f t="shared" si="10"/>
        <v>-0.6489725743678327</v>
      </c>
      <c r="AB33" s="1">
        <f t="shared" si="11"/>
        <v>0.1</v>
      </c>
      <c r="AC33">
        <f t="shared" si="12"/>
        <v>0.13326153679892427</v>
      </c>
      <c r="AD33">
        <f t="shared" si="13"/>
        <v>0.7621375018381694</v>
      </c>
      <c r="AE33">
        <f t="shared" si="14"/>
        <v>0.5986122088981367</v>
      </c>
    </row>
    <row r="34" spans="1:31" ht="12.75">
      <c r="A34" s="1">
        <f t="shared" si="15"/>
        <v>-0.34375</v>
      </c>
      <c r="B34" s="1">
        <v>0.1</v>
      </c>
      <c r="C34">
        <v>30</v>
      </c>
      <c r="D34">
        <f t="shared" si="4"/>
        <v>0.5235987755982988</v>
      </c>
      <c r="E34" s="2">
        <f>COS(D34+Params!$H$3)*A_LEN+A_X</f>
        <v>0.2786204770487197</v>
      </c>
      <c r="F34" s="2">
        <f>SIN(D34+Params!$H$3)*A_LEN+A_Y</f>
        <v>4.268287797638038</v>
      </c>
      <c r="G34">
        <f t="shared" si="1"/>
        <v>-1.5992970187640416</v>
      </c>
      <c r="H34">
        <f t="shared" si="5"/>
        <v>-91.6329693630344</v>
      </c>
      <c r="I34" s="3">
        <f t="shared" si="2"/>
        <v>0.18551625043545072</v>
      </c>
      <c r="J34" s="3">
        <f t="shared" si="3"/>
        <v>1.0024367033790913</v>
      </c>
      <c r="K34">
        <f>IF(AND(C34&gt;$H$366,C34&lt;$H$365),1,B_Y/COS(PI()/2+Data!G34)-BD_len)</f>
        <v>1.0028439755964316</v>
      </c>
      <c r="L34">
        <f>COS(G34)*K34+I34</f>
        <v>0.1569383724786349</v>
      </c>
      <c r="M34">
        <f>SIN(G34)*K34+J34</f>
        <v>0</v>
      </c>
      <c r="N34" s="5">
        <f>L34-COS(G34)*Params!$F$8</f>
        <v>0.21393203979327258</v>
      </c>
      <c r="O34" s="5">
        <f>M34-SIN(G34)*Params!$F$8</f>
        <v>1.9991877655403028</v>
      </c>
      <c r="P34" s="5">
        <f>D34+Params!$I$6</f>
        <v>3.141592653589793</v>
      </c>
      <c r="Q34" s="5">
        <f t="shared" si="6"/>
        <v>180</v>
      </c>
      <c r="R34" s="5">
        <f>A_X+COS(P34)*Params!$F$6</f>
        <v>-1.0017762543485345</v>
      </c>
      <c r="S34" s="5">
        <f>A_Y+SIN(P34)*Params!$F$6</f>
        <v>3.5</v>
      </c>
      <c r="T34" s="5">
        <f t="shared" si="7"/>
        <v>1.9314202079167269</v>
      </c>
      <c r="U34" s="5">
        <f t="shared" si="8"/>
        <v>-0.8899672269071724</v>
      </c>
      <c r="V34" s="5">
        <f t="shared" si="9"/>
        <v>-50.99136600674266</v>
      </c>
      <c r="W34" s="5">
        <f>R34+COS(U34)*Params!$F$7</f>
        <v>-0.4728648618730168</v>
      </c>
      <c r="X34" s="5">
        <f>S34+SIN(U34)*Params!$F$7</f>
        <v>2.8470500344552403</v>
      </c>
      <c r="Y34" s="5">
        <f>W34+COS(G34)*Params!$F$8</f>
        <v>-0.5298585291876545</v>
      </c>
      <c r="Z34" s="5">
        <f>X34+SIN(G34)*Params!$F$8</f>
        <v>0.8478622689149375</v>
      </c>
      <c r="AA34" s="1">
        <f t="shared" si="10"/>
        <v>-0.6373837783969786</v>
      </c>
      <c r="AB34" s="1">
        <f t="shared" si="11"/>
        <v>0.1</v>
      </c>
      <c r="AC34">
        <f t="shared" si="12"/>
        <v>0.10752524920932405</v>
      </c>
      <c r="AD34">
        <f t="shared" si="13"/>
        <v>0.7478622689149376</v>
      </c>
      <c r="AE34">
        <f t="shared" si="14"/>
        <v>0.5708596524841256</v>
      </c>
    </row>
    <row r="35" spans="1:31" ht="12.75">
      <c r="A35" s="1">
        <f t="shared" si="15"/>
        <v>-0.3375</v>
      </c>
      <c r="B35" s="1">
        <v>0.1</v>
      </c>
      <c r="C35">
        <v>31</v>
      </c>
      <c r="D35">
        <f t="shared" si="4"/>
        <v>0.5410520681182421</v>
      </c>
      <c r="E35" s="2">
        <f>COS(D35+Params!$H$3)*A_LEN+A_X</f>
        <v>0.2651145151171698</v>
      </c>
      <c r="F35" s="2">
        <f>SIN(D35+Params!$H$3)*A_LEN+A_Y</f>
        <v>4.279342148795892</v>
      </c>
      <c r="G35">
        <f t="shared" si="1"/>
        <v>-1.604372174970492</v>
      </c>
      <c r="H35">
        <f t="shared" si="5"/>
        <v>-91.92375439403364</v>
      </c>
      <c r="I35" s="3">
        <f t="shared" si="2"/>
        <v>0.1550800125077408</v>
      </c>
      <c r="J35" s="3">
        <f t="shared" si="3"/>
        <v>1.0033816950315657</v>
      </c>
      <c r="K35">
        <f>IF(AND(C35&gt;$H$366,C35&lt;$H$365),1,B_Y/COS(PI()/2+Data!G35)-BD_len)</f>
        <v>1.0039475357638405</v>
      </c>
      <c r="L35">
        <f>COS(G35)*K35+I35</f>
        <v>0.12137795556949577</v>
      </c>
      <c r="M35">
        <f>SIN(G35)*K35+J35</f>
        <v>0</v>
      </c>
      <c r="N35" s="5">
        <f>L35-COS(G35)*Params!$F$8</f>
        <v>0.18851703552670343</v>
      </c>
      <c r="O35" s="5">
        <f>M35-SIN(G35)*Params!$F$8</f>
        <v>1.9988727683228116</v>
      </c>
      <c r="P35" s="5">
        <f>D35+Params!$I$6</f>
        <v>3.1590459461097367</v>
      </c>
      <c r="Q35" s="5">
        <f t="shared" si="6"/>
        <v>181</v>
      </c>
      <c r="R35" s="5">
        <f>A_X+COS(P35)*Params!$F$6</f>
        <v>-1.0016787347509655</v>
      </c>
      <c r="S35" s="5">
        <f>A_Y+SIN(P35)*Params!$F$6</f>
        <v>3.488825360953403</v>
      </c>
      <c r="T35" s="5">
        <f t="shared" si="7"/>
        <v>1.906967409232123</v>
      </c>
      <c r="U35" s="5">
        <f t="shared" si="8"/>
        <v>-0.8967786542402046</v>
      </c>
      <c r="V35" s="5">
        <f t="shared" si="9"/>
        <v>-51.38163204538545</v>
      </c>
      <c r="W35" s="5">
        <f>R35+COS(U35)*Params!$F$7</f>
        <v>-0.4772270986450886</v>
      </c>
      <c r="X35" s="5">
        <f>S35+SIN(U35)*Params!$F$7</f>
        <v>2.832287928676185</v>
      </c>
      <c r="Y35" s="5">
        <f>W35+COS(G35)*Params!$F$8</f>
        <v>-0.5443661786022963</v>
      </c>
      <c r="Z35" s="5">
        <f>X35+SIN(G35)*Params!$F$8</f>
        <v>0.8334151603533733</v>
      </c>
      <c r="AA35" s="1">
        <f t="shared" si="10"/>
        <v>-0.6257949824261244</v>
      </c>
      <c r="AB35" s="1">
        <f t="shared" si="11"/>
        <v>0.1</v>
      </c>
      <c r="AC35">
        <f t="shared" si="12"/>
        <v>0.08142880382382811</v>
      </c>
      <c r="AD35">
        <f t="shared" si="13"/>
        <v>0.7334151603533733</v>
      </c>
      <c r="AE35">
        <f t="shared" si="14"/>
        <v>0.5445284475283437</v>
      </c>
    </row>
    <row r="36" spans="1:31" ht="12.75">
      <c r="A36" s="1">
        <f t="shared" si="15"/>
        <v>-0.33125</v>
      </c>
      <c r="B36" s="1">
        <v>0.1</v>
      </c>
      <c r="C36">
        <v>32</v>
      </c>
      <c r="D36">
        <f t="shared" si="4"/>
        <v>0.5585053606381855</v>
      </c>
      <c r="E36" s="2">
        <f>COS(D36+Params!$H$3)*A_LEN+A_X</f>
        <v>0.25141768517974356</v>
      </c>
      <c r="F36" s="2">
        <f>SIN(D36+Params!$H$3)*A_LEN+A_Y</f>
        <v>4.290159104785555</v>
      </c>
      <c r="G36">
        <f t="shared" si="1"/>
        <v>-1.6095539331742126</v>
      </c>
      <c r="H36">
        <f t="shared" si="5"/>
        <v>-92.22064726956413</v>
      </c>
      <c r="I36" s="3">
        <f t="shared" si="2"/>
        <v>0.1240098295488366</v>
      </c>
      <c r="J36" s="3">
        <f t="shared" si="3"/>
        <v>1.004505892069811</v>
      </c>
      <c r="K36">
        <f>IF(AND(C36&gt;$H$366,C36&lt;$H$365),1,B_Y/COS(PI()/2+Data!G36)-BD_len)</f>
        <v>1.005260824866287</v>
      </c>
      <c r="L36">
        <f>COS(G36)*K36+I36</f>
        <v>0.08505807980789443</v>
      </c>
      <c r="M36">
        <f>SIN(G36)*K36+J36</f>
        <v>0</v>
      </c>
      <c r="N36" s="5">
        <f>L36-COS(G36)*Params!$F$8</f>
        <v>0.16255388741807014</v>
      </c>
      <c r="O36" s="5">
        <f>M36-SIN(G36)*Params!$F$8</f>
        <v>1.9984980359767297</v>
      </c>
      <c r="P36" s="5">
        <f>D36+Params!$I$6</f>
        <v>3.1764992386296798</v>
      </c>
      <c r="Q36" s="5">
        <f t="shared" si="6"/>
        <v>182</v>
      </c>
      <c r="R36" s="5">
        <f>A_X+COS(P36)*Params!$F$6</f>
        <v>-1.0013862056636722</v>
      </c>
      <c r="S36" s="5">
        <f>A_Y+SIN(P36)*Params!$F$6</f>
        <v>3.4776541258101115</v>
      </c>
      <c r="T36" s="5">
        <f t="shared" si="7"/>
        <v>1.8821953348083493</v>
      </c>
      <c r="U36" s="5">
        <f t="shared" si="8"/>
        <v>-0.9040976594746833</v>
      </c>
      <c r="V36" s="5">
        <f t="shared" si="9"/>
        <v>-51.80098015555524</v>
      </c>
      <c r="W36" s="5">
        <f>R36+COS(U36)*Params!$F$7</f>
        <v>-0.4817537743680118</v>
      </c>
      <c r="X36" s="5">
        <f>S36+SIN(U36)*Params!$F$7</f>
        <v>2.817295848099402</v>
      </c>
      <c r="Y36" s="5">
        <f>W36+COS(G36)*Params!$F$8</f>
        <v>-0.5592495819781875</v>
      </c>
      <c r="Z36" s="5">
        <f>X36+SIN(G36)*Params!$F$8</f>
        <v>0.8187978121226722</v>
      </c>
      <c r="AA36" s="1">
        <f t="shared" si="10"/>
        <v>-0.6142061864552703</v>
      </c>
      <c r="AB36" s="1">
        <f t="shared" si="11"/>
        <v>0.1</v>
      </c>
      <c r="AC36">
        <f t="shared" si="12"/>
        <v>0.05495660447708273</v>
      </c>
      <c r="AD36">
        <f t="shared" si="13"/>
        <v>0.7187978121226722</v>
      </c>
      <c r="AE36">
        <f t="shared" si="14"/>
        <v>0.5196905230879909</v>
      </c>
    </row>
    <row r="37" spans="1:31" ht="12.75">
      <c r="A37" s="1">
        <f t="shared" si="15"/>
        <v>-0.325</v>
      </c>
      <c r="B37" s="1">
        <v>0.1</v>
      </c>
      <c r="C37">
        <v>33</v>
      </c>
      <c r="D37">
        <f t="shared" si="4"/>
        <v>0.5759586531581288</v>
      </c>
      <c r="E37" s="2">
        <f>COS(D37+Params!$H$3)*A_LEN+A_X</f>
        <v>0.2375341594235018</v>
      </c>
      <c r="F37" s="2">
        <f>SIN(D37+Params!$H$3)*A_LEN+A_Y</f>
        <v>4.300735370657468</v>
      </c>
      <c r="G37">
        <f t="shared" si="1"/>
        <v>-1.6148402332620222</v>
      </c>
      <c r="H37">
        <f t="shared" si="5"/>
        <v>-92.52352995383525</v>
      </c>
      <c r="I37" s="3">
        <f t="shared" si="2"/>
        <v>0.09231924455327067</v>
      </c>
      <c r="J37" s="3">
        <f t="shared" si="3"/>
        <v>1.0058186563817548</v>
      </c>
      <c r="K37">
        <f>IF(AND(C37&gt;$H$366,C37&lt;$H$365),1,B_Y/COS(PI()/2+Data!G37)-BD_len)</f>
        <v>1.0067950220951607</v>
      </c>
      <c r="L37">
        <f>COS(G37)*K37+I37</f>
        <v>0.04799039401554951</v>
      </c>
      <c r="M37">
        <f>SIN(G37)*K37+J37</f>
        <v>0</v>
      </c>
      <c r="N37" s="5">
        <f>L37-COS(G37)*Params!$F$8</f>
        <v>0.13604972995758055</v>
      </c>
      <c r="O37" s="5">
        <f>M37-SIN(G37)*Params!$F$8</f>
        <v>1.9980604478727484</v>
      </c>
      <c r="P37" s="5">
        <f>D37+Params!$I$6</f>
        <v>3.1939525311496233</v>
      </c>
      <c r="Q37" s="5">
        <f t="shared" si="6"/>
        <v>183.00000000000003</v>
      </c>
      <c r="R37" s="5">
        <f>A_X+COS(P37)*Params!$F$6</f>
        <v>-1.0008987561938487</v>
      </c>
      <c r="S37" s="5">
        <f>A_Y+SIN(P37)*Params!$F$6</f>
        <v>3.466489697436567</v>
      </c>
      <c r="T37" s="5">
        <f t="shared" si="7"/>
        <v>1.857131207302431</v>
      </c>
      <c r="U37" s="5">
        <f t="shared" si="8"/>
        <v>-0.9119476981304188</v>
      </c>
      <c r="V37" s="5">
        <f t="shared" si="9"/>
        <v>-52.25075423954343</v>
      </c>
      <c r="W37" s="5">
        <f>R37+COS(U37)*Params!$F$7</f>
        <v>-0.48646612026452707</v>
      </c>
      <c r="X37" s="5">
        <f>S37+SIN(U37)*Params!$F$7</f>
        <v>2.8020726735079924</v>
      </c>
      <c r="Y37" s="5">
        <f>W37+COS(G37)*Params!$F$8</f>
        <v>-0.5745254562065581</v>
      </c>
      <c r="Z37" s="5">
        <f>X37+SIN(G37)*Params!$F$8</f>
        <v>0.804012225635244</v>
      </c>
      <c r="AA37" s="1">
        <f t="shared" si="10"/>
        <v>-0.6026173904844161</v>
      </c>
      <c r="AB37" s="1">
        <f t="shared" si="11"/>
        <v>0.1</v>
      </c>
      <c r="AC37">
        <f t="shared" si="12"/>
        <v>0.028091934277857944</v>
      </c>
      <c r="AD37">
        <f t="shared" si="13"/>
        <v>0.704012225635244</v>
      </c>
      <c r="AE37">
        <f t="shared" si="14"/>
        <v>0.49642237061536126</v>
      </c>
    </row>
    <row r="38" spans="1:31" ht="12.75">
      <c r="A38" s="1">
        <f t="shared" si="15"/>
        <v>-0.31875</v>
      </c>
      <c r="B38" s="1">
        <v>0.1</v>
      </c>
      <c r="C38">
        <v>34</v>
      </c>
      <c r="D38">
        <f t="shared" si="4"/>
        <v>0.5934119456780721</v>
      </c>
      <c r="E38" s="2">
        <f>COS(D38+Params!$H$3)*A_LEN+A_X</f>
        <v>0.22346816690489363</v>
      </c>
      <c r="F38" s="2">
        <f>SIN(D38+Params!$H$3)*A_LEN+A_Y</f>
        <v>4.311067724778581</v>
      </c>
      <c r="G38">
        <f t="shared" si="1"/>
        <v>-1.6202288519454962</v>
      </c>
      <c r="H38">
        <f t="shared" si="5"/>
        <v>-92.83227506180366</v>
      </c>
      <c r="I38" s="3">
        <f t="shared" si="2"/>
        <v>0.0600228787784477</v>
      </c>
      <c r="J38" s="3">
        <f t="shared" si="3"/>
        <v>1.0073292309857411</v>
      </c>
      <c r="K38">
        <f>IF(AND(C38&gt;$H$366,C38&lt;$H$365),1,B_Y/COS(PI()/2+Data!G38)-BD_len)</f>
        <v>1.0085612273521622</v>
      </c>
      <c r="L38">
        <f>COS(G38)*K38+I38</f>
        <v>0.010187452425547118</v>
      </c>
      <c r="M38">
        <f>SIN(G38)*K38+J38</f>
        <v>0</v>
      </c>
      <c r="N38" s="5">
        <f>L38-COS(G38)*Params!$F$8</f>
        <v>0.10901224362585249</v>
      </c>
      <c r="O38" s="5">
        <f>M38-SIN(G38)*Params!$F$8</f>
        <v>1.997556923004753</v>
      </c>
      <c r="P38" s="5">
        <f>D38+Params!$I$6</f>
        <v>3.2114058236695664</v>
      </c>
      <c r="Q38" s="5">
        <f t="shared" si="6"/>
        <v>184</v>
      </c>
      <c r="R38" s="5">
        <f>A_X+COS(P38)*Params!$F$6</f>
        <v>-1.0002165348233256</v>
      </c>
      <c r="S38" s="5">
        <f>A_Y+SIN(P38)*Params!$F$6</f>
        <v>3.455335476625805</v>
      </c>
      <c r="T38" s="5">
        <f t="shared" si="7"/>
        <v>1.8318042456379835</v>
      </c>
      <c r="U38" s="5">
        <f t="shared" si="8"/>
        <v>-0.9203534321945597</v>
      </c>
      <c r="V38" s="5">
        <f t="shared" si="9"/>
        <v>-52.73236732512805</v>
      </c>
      <c r="W38" s="5">
        <f>R38+COS(U38)*Params!$F$7</f>
        <v>-0.4913869197998726</v>
      </c>
      <c r="X38" s="5">
        <f>S38+SIN(U38)*Params!$F$7</f>
        <v>2.7866177921950888</v>
      </c>
      <c r="Y38" s="5">
        <f>W38+COS(G38)*Params!$F$8</f>
        <v>-0.590211711000178</v>
      </c>
      <c r="Z38" s="5">
        <f>X38+SIN(G38)*Params!$F$8</f>
        <v>0.7890608691903358</v>
      </c>
      <c r="AA38" s="1">
        <f t="shared" si="10"/>
        <v>-0.5910285945135619</v>
      </c>
      <c r="AB38" s="1">
        <f t="shared" si="11"/>
        <v>0.1</v>
      </c>
      <c r="AC38">
        <f t="shared" si="12"/>
        <v>0.0008168835133839369</v>
      </c>
      <c r="AD38">
        <f t="shared" si="13"/>
        <v>0.6890608691903358</v>
      </c>
      <c r="AE38">
        <f t="shared" si="14"/>
        <v>0.4748055487480155</v>
      </c>
    </row>
    <row r="39" spans="1:31" ht="12.75">
      <c r="A39" s="1">
        <f t="shared" si="15"/>
        <v>-0.3125</v>
      </c>
      <c r="B39" s="1">
        <v>0.1</v>
      </c>
      <c r="C39">
        <v>35</v>
      </c>
      <c r="D39">
        <f t="shared" si="4"/>
        <v>0.6108652381980153</v>
      </c>
      <c r="E39" s="2">
        <f>COS(D39+Params!$H$3)*A_LEN+A_X</f>
        <v>0.20922399226150062</v>
      </c>
      <c r="F39" s="2">
        <f>SIN(D39+Params!$H$3)*A_LEN+A_Y</f>
        <v>4.321153019813735</v>
      </c>
      <c r="G39">
        <f t="shared" si="1"/>
        <v>-1.6257174017108338</v>
      </c>
      <c r="H39">
        <f t="shared" si="5"/>
        <v>-93.14674579900502</v>
      </c>
      <c r="I39" s="3">
        <f t="shared" si="2"/>
        <v>0.027136437683535686</v>
      </c>
      <c r="J39" s="3">
        <f t="shared" si="3"/>
        <v>1.0090466990851201</v>
      </c>
      <c r="K39">
        <f>IF(AND(C39&gt;$H$366,C39&lt;$H$365),1,B_Y/COS(PI()/2+Data!G39)-BD_len)</f>
        <v>1.010570420167717</v>
      </c>
      <c r="L39">
        <f>COS(G39)*K39+I39</f>
        <v>-0.028337278465455085</v>
      </c>
      <c r="M39">
        <f>SIN(G39)*K39+J39</f>
        <v>0</v>
      </c>
      <c r="N39" s="5">
        <f>L39-COS(G39)*Params!$F$8</f>
        <v>0.08144965976648763</v>
      </c>
      <c r="O39" s="5">
        <f>M39-SIN(G39)*Params!$F$8</f>
        <v>1.9969844336382934</v>
      </c>
      <c r="P39" s="5">
        <f>D39+Params!$I$6</f>
        <v>3.2288591161895095</v>
      </c>
      <c r="Q39" s="5">
        <f t="shared" si="6"/>
        <v>185</v>
      </c>
      <c r="R39" s="5">
        <f>A_X+COS(P39)*Params!$F$6</f>
        <v>-0.9993397493633407</v>
      </c>
      <c r="S39" s="5">
        <f>A_Y+SIN(P39)*Params!$F$6</f>
        <v>3.444194861061538</v>
      </c>
      <c r="T39" s="5">
        <f t="shared" si="7"/>
        <v>1.8062457662593354</v>
      </c>
      <c r="U39" s="5">
        <f t="shared" si="8"/>
        <v>-0.9293407490116676</v>
      </c>
      <c r="V39" s="5">
        <f t="shared" si="9"/>
        <v>-53.24730264789529</v>
      </c>
      <c r="W39" s="5">
        <f>R39+COS(U39)*Params!$F$7</f>
        <v>-0.4965405805450174</v>
      </c>
      <c r="X39" s="5">
        <f>S39+SIN(U39)*Params!$F$7</f>
        <v>2.7709312318412325</v>
      </c>
      <c r="Y39" s="5">
        <f>W39+COS(G39)*Params!$F$8</f>
        <v>-0.6063275187769601</v>
      </c>
      <c r="Z39" s="5">
        <f>X39+SIN(G39)*Params!$F$8</f>
        <v>0.7739467982029391</v>
      </c>
      <c r="AA39" s="1">
        <f t="shared" si="10"/>
        <v>-0.5794397985427078</v>
      </c>
      <c r="AB39" s="1">
        <f t="shared" si="11"/>
        <v>0.1</v>
      </c>
      <c r="AC39">
        <f t="shared" si="12"/>
        <v>-0.026887720234252344</v>
      </c>
      <c r="AD39">
        <f t="shared" si="13"/>
        <v>0.6739467982029391</v>
      </c>
      <c r="AE39">
        <f t="shared" si="14"/>
        <v>0.45492723630738857</v>
      </c>
    </row>
    <row r="40" spans="1:31" ht="12.75">
      <c r="A40" s="1">
        <f t="shared" si="15"/>
        <v>-0.30625</v>
      </c>
      <c r="B40" s="1">
        <v>0.1</v>
      </c>
      <c r="C40">
        <v>36</v>
      </c>
      <c r="D40">
        <f t="shared" si="4"/>
        <v>0.6283185307179586</v>
      </c>
      <c r="E40" s="2">
        <f>COS(D40+Params!$H$3)*A_LEN+A_X</f>
        <v>0.19480597440690545</v>
      </c>
      <c r="F40" s="2">
        <f>SIN(D40+Params!$H$3)*A_LEN+A_Y</f>
        <v>4.330988183684368</v>
      </c>
      <c r="G40">
        <f t="shared" si="1"/>
        <v>-1.6313033302849818</v>
      </c>
      <c r="H40">
        <f t="shared" si="5"/>
        <v>-93.46679593096522</v>
      </c>
      <c r="I40" s="3">
        <f t="shared" si="2"/>
        <v>-0.006323287070824524</v>
      </c>
      <c r="J40" s="3">
        <f t="shared" si="3"/>
        <v>1.0109799419142806</v>
      </c>
      <c r="K40">
        <f>IF(AND(C40&gt;$H$366,C40&lt;$H$365),1,B_Y/COS(PI()/2+Data!G40)-BD_len)</f>
        <v>1.0128334172626783</v>
      </c>
      <c r="L40">
        <f>COS(G40)*K40+I40</f>
        <v>-0.06756941487489496</v>
      </c>
      <c r="M40">
        <f>SIN(G40)*K40+J40</f>
        <v>0</v>
      </c>
      <c r="N40" s="5">
        <f>L40-COS(G40)*Params!$F$8</f>
        <v>0.053370764941834486</v>
      </c>
      <c r="O40" s="5">
        <f>M40-SIN(G40)*Params!$F$8</f>
        <v>1.9963400193619065</v>
      </c>
      <c r="P40" s="5">
        <f>D40+Params!$I$6</f>
        <v>3.246312408709453</v>
      </c>
      <c r="Q40" s="5">
        <f t="shared" si="6"/>
        <v>186</v>
      </c>
      <c r="R40" s="5">
        <f>A_X+COS(P40)*Params!$F$6</f>
        <v>-0.9982686668912393</v>
      </c>
      <c r="S40" s="5">
        <f>A_Y+SIN(P40)*Params!$F$6</f>
        <v>3.433071244283188</v>
      </c>
      <c r="T40" s="5">
        <f t="shared" si="7"/>
        <v>1.7804892887209391</v>
      </c>
      <c r="U40" s="5">
        <f t="shared" si="8"/>
        <v>-0.9389367694576637</v>
      </c>
      <c r="V40" s="5">
        <f t="shared" si="9"/>
        <v>-53.79711411957211</v>
      </c>
      <c r="W40" s="5">
        <f>R40+COS(U40)*Params!$F$7</f>
        <v>-0.501953200074805</v>
      </c>
      <c r="X40" s="5">
        <f>S40+SIN(U40)*Params!$F$7</f>
        <v>2.755013816041244</v>
      </c>
      <c r="Y40" s="5">
        <f>W40+COS(G40)*Params!$F$8</f>
        <v>-0.6228933798915345</v>
      </c>
      <c r="Z40" s="5">
        <f>X40+SIN(G40)*Params!$F$8</f>
        <v>0.7586737966793373</v>
      </c>
      <c r="AA40" s="1">
        <f t="shared" si="10"/>
        <v>-0.5678510025718537</v>
      </c>
      <c r="AB40" s="1">
        <f t="shared" si="11"/>
        <v>0.1</v>
      </c>
      <c r="AC40">
        <f t="shared" si="12"/>
        <v>-0.05504237731968076</v>
      </c>
      <c r="AD40">
        <f t="shared" si="13"/>
        <v>0.6586737966793373</v>
      </c>
      <c r="AE40">
        <f t="shared" si="14"/>
        <v>0.43688083373297515</v>
      </c>
    </row>
    <row r="41" spans="1:31" ht="12.75">
      <c r="A41" s="1">
        <f aca="true" t="shared" si="16" ref="A41:A72">(C41-5)*1/160-0.5</f>
        <v>-0.3</v>
      </c>
      <c r="B41" s="1">
        <v>0.1</v>
      </c>
      <c r="C41">
        <v>37</v>
      </c>
      <c r="D41">
        <f t="shared" si="4"/>
        <v>0.6457718232379019</v>
      </c>
      <c r="E41" s="2">
        <f>COS(D41+Params!$H$3)*A_LEN+A_X</f>
        <v>0.18021850520901733</v>
      </c>
      <c r="F41" s="2">
        <f>SIN(D41+Params!$H$3)*A_LEN+A_Y</f>
        <v>4.340570220504286</v>
      </c>
      <c r="G41">
        <f t="shared" si="1"/>
        <v>-1.6369839206472458</v>
      </c>
      <c r="H41">
        <f t="shared" si="5"/>
        <v>-93.79226978386565</v>
      </c>
      <c r="I41" s="3">
        <f t="shared" si="2"/>
        <v>-0.04033841978872332</v>
      </c>
      <c r="J41" s="3">
        <f t="shared" si="3"/>
        <v>1.01313759559359</v>
      </c>
      <c r="K41">
        <f>IF(AND(C41&gt;$H$366,C41&lt;$H$365),1,B_Y/COS(PI()/2+Data!G41)-BD_len)</f>
        <v>1.015360828918908</v>
      </c>
      <c r="L41">
        <f>COS(G41)*K41+I41</f>
        <v>-0.10749365262825349</v>
      </c>
      <c r="M41">
        <f>SIN(G41)*K41+J41</f>
        <v>0</v>
      </c>
      <c r="N41" s="5">
        <f>L41-COS(G41)*Params!$F$8</f>
        <v>0.02478490476110888</v>
      </c>
      <c r="O41" s="5">
        <f>M41-SIN(G41)*Params!$F$8</f>
        <v>1.9956208014688033</v>
      </c>
      <c r="P41" s="5">
        <f>D41+Params!$I$6</f>
        <v>3.2637657012293966</v>
      </c>
      <c r="Q41" s="5">
        <f t="shared" si="6"/>
        <v>187.00000000000003</v>
      </c>
      <c r="R41" s="5">
        <f>A_X+COS(P41)*Params!$F$6</f>
        <v>-0.9970036136691178</v>
      </c>
      <c r="S41" s="5">
        <f>A_Y+SIN(P41)*Params!$F$6</f>
        <v>3.4219680146521823</v>
      </c>
      <c r="T41" s="5">
        <f t="shared" si="7"/>
        <v>1.7545706451869727</v>
      </c>
      <c r="U41" s="5">
        <f t="shared" si="8"/>
        <v>-0.9491698424537659</v>
      </c>
      <c r="V41" s="5">
        <f t="shared" si="9"/>
        <v>-54.383426013698056</v>
      </c>
      <c r="W41" s="5">
        <f>R41+COS(U41)*Params!$F$7</f>
        <v>-0.507652622719636</v>
      </c>
      <c r="X41" s="5">
        <f>S41+SIN(U41)*Params!$F$7</f>
        <v>2.7388673439951745</v>
      </c>
      <c r="Y41" s="5">
        <f>W41+COS(G41)*Params!$F$8</f>
        <v>-0.6399311801089983</v>
      </c>
      <c r="Z41" s="5">
        <f>X41+SIN(G41)*Params!$F$8</f>
        <v>0.7432465425263712</v>
      </c>
      <c r="AA41" s="1">
        <f t="shared" si="10"/>
        <v>-0.5562622066009995</v>
      </c>
      <c r="AB41" s="1">
        <f t="shared" si="11"/>
        <v>0.1</v>
      </c>
      <c r="AC41">
        <f t="shared" si="12"/>
        <v>-0.08366897350799885</v>
      </c>
      <c r="AD41">
        <f t="shared" si="13"/>
        <v>0.6432465425263713</v>
      </c>
      <c r="AE41">
        <f t="shared" si="14"/>
        <v>0.42076661160001294</v>
      </c>
    </row>
    <row r="42" spans="1:31" ht="12.75">
      <c r="A42" s="1">
        <f t="shared" si="16"/>
        <v>-0.29375</v>
      </c>
      <c r="B42" s="1">
        <v>0.1</v>
      </c>
      <c r="C42">
        <v>38</v>
      </c>
      <c r="D42">
        <f t="shared" si="4"/>
        <v>0.6632251157578453</v>
      </c>
      <c r="E42" s="2">
        <f>COS(D42+Params!$H$3)*A_LEN+A_X</f>
        <v>0.1654660281522778</v>
      </c>
      <c r="F42" s="2">
        <f>SIN(D42+Params!$H$3)*A_LEN+A_Y</f>
        <v>4.349896211492244</v>
      </c>
      <c r="G42">
        <f t="shared" si="1"/>
        <v>-1.6427562916133374</v>
      </c>
      <c r="H42">
        <f t="shared" si="5"/>
        <v>-94.12300227800654</v>
      </c>
      <c r="I42" s="3">
        <f t="shared" si="2"/>
        <v>-0.07489000727759187</v>
      </c>
      <c r="J42" s="3">
        <f t="shared" si="3"/>
        <v>1.0155280072335824</v>
      </c>
      <c r="K42">
        <f>IF(AND(C42&gt;$H$366,C42&lt;$H$365),1,B_Y/COS(PI()/2+Data!G42)-BD_len)</f>
        <v>1.0181630143421936</v>
      </c>
      <c r="L42">
        <f>COS(G42)*K42+I42</f>
        <v>-0.14809376605111596</v>
      </c>
      <c r="M42">
        <f>SIN(G42)*K42+J42</f>
        <v>0</v>
      </c>
      <c r="N42" s="5">
        <f>L42-COS(G42)*Params!$F$8</f>
        <v>-0.004298012832130743</v>
      </c>
      <c r="O42" s="5">
        <f>M42-SIN(G42)*Params!$F$8</f>
        <v>1.994823997588806</v>
      </c>
      <c r="P42" s="5">
        <f>D42+Params!$I$6</f>
        <v>3.2812189937493397</v>
      </c>
      <c r="Q42" s="5">
        <f t="shared" si="6"/>
        <v>188</v>
      </c>
      <c r="R42" s="5">
        <f>A_X+COS(P42)*Params!$F$6</f>
        <v>-0.9955449750444427</v>
      </c>
      <c r="S42" s="5">
        <f>A_Y+SIN(P42)*Params!$F$6</f>
        <v>3.410888554319827</v>
      </c>
      <c r="T42" s="5">
        <f t="shared" si="7"/>
        <v>1.7285280931836078</v>
      </c>
      <c r="U42" s="5">
        <f t="shared" si="8"/>
        <v>-0.9600695223331001</v>
      </c>
      <c r="V42" s="5">
        <f t="shared" si="9"/>
        <v>-55.00793166882757</v>
      </c>
      <c r="W42" s="5">
        <f>R42+COS(U42)*Params!$F$7</f>
        <v>-0.5136684832055113</v>
      </c>
      <c r="X42" s="5">
        <f>S42+SIN(U42)*Params!$F$7</f>
        <v>2.722494796933621</v>
      </c>
      <c r="Y42" s="5">
        <f>W42+COS(G42)*Params!$F$8</f>
        <v>-0.6574642364244965</v>
      </c>
      <c r="Z42" s="5">
        <f>X42+SIN(G42)*Params!$F$8</f>
        <v>0.727670799344815</v>
      </c>
      <c r="AA42" s="1">
        <f t="shared" si="10"/>
        <v>-0.5446734106301453</v>
      </c>
      <c r="AB42" s="1">
        <f t="shared" si="11"/>
        <v>0.1</v>
      </c>
      <c r="AC42">
        <f t="shared" si="12"/>
        <v>-0.11279082579435118</v>
      </c>
      <c r="AD42">
        <f t="shared" si="13"/>
        <v>0.6276707993448151</v>
      </c>
      <c r="AE42">
        <f t="shared" si="14"/>
        <v>0.4066924027335308</v>
      </c>
    </row>
    <row r="43" spans="1:31" ht="12.75">
      <c r="A43" s="1">
        <f t="shared" si="16"/>
        <v>-0.2875</v>
      </c>
      <c r="B43" s="1">
        <v>0.1</v>
      </c>
      <c r="C43">
        <v>39</v>
      </c>
      <c r="D43">
        <f t="shared" si="4"/>
        <v>0.6806784082777885</v>
      </c>
      <c r="E43" s="2">
        <f>COS(D43+Params!$H$3)*A_LEN+A_X</f>
        <v>0.1505530369840848</v>
      </c>
      <c r="F43" s="2">
        <f>SIN(D43+Params!$H$3)*A_LEN+A_Y</f>
        <v>4.358963315861061</v>
      </c>
      <c r="G43">
        <f t="shared" si="1"/>
        <v>-1.6486173990161552</v>
      </c>
      <c r="H43">
        <f t="shared" si="5"/>
        <v>-94.45881899546089</v>
      </c>
      <c r="I43" s="3">
        <f t="shared" si="2"/>
        <v>-0.10995802994215453</v>
      </c>
      <c r="J43" s="3">
        <f t="shared" si="3"/>
        <v>1.0181591905505911</v>
      </c>
      <c r="K43">
        <f>IF(AND(C43&gt;$H$366,C43&lt;$H$365),1,B_Y/COS(PI()/2+Data!G43)-BD_len)</f>
        <v>1.0212500362185066</v>
      </c>
      <c r="L43">
        <f>COS(G43)*K43+I43</f>
        <v>-0.1893526089363486</v>
      </c>
      <c r="M43">
        <f>SIN(G43)*K43+J43</f>
        <v>0</v>
      </c>
      <c r="N43" s="5">
        <f>L43-COS(G43)*Params!$F$8</f>
        <v>-0.0338675148291758</v>
      </c>
      <c r="O43" s="5">
        <f>M43-SIN(G43)*Params!$F$8</f>
        <v>1.9939469364831361</v>
      </c>
      <c r="P43" s="5">
        <f>D43+Params!$I$6</f>
        <v>3.2986722862692828</v>
      </c>
      <c r="Q43" s="5">
        <f t="shared" si="6"/>
        <v>189</v>
      </c>
      <c r="R43" s="5">
        <f>A_X+COS(P43)*Params!$F$6</f>
        <v>-0.9938931953326693</v>
      </c>
      <c r="S43" s="5">
        <f>A_Y+SIN(P43)*Params!$F$6</f>
        <v>3.399836238197068</v>
      </c>
      <c r="T43" s="5">
        <f t="shared" si="7"/>
        <v>1.7024024306549501</v>
      </c>
      <c r="U43" s="5">
        <f t="shared" si="8"/>
        <v>-0.9716665249643962</v>
      </c>
      <c r="V43" s="5">
        <f t="shared" si="9"/>
        <v>-55.67239097460295</v>
      </c>
      <c r="W43" s="5">
        <f>R43+COS(U43)*Params!$F$7</f>
        <v>-0.5200322322991031</v>
      </c>
      <c r="X43" s="5">
        <f>S43+SIN(U43)*Params!$F$7</f>
        <v>2.7059005738100907</v>
      </c>
      <c r="Y43" s="5">
        <f>W43+COS(G43)*Params!$F$8</f>
        <v>-0.6755173264062759</v>
      </c>
      <c r="Z43" s="5">
        <f>X43+SIN(G43)*Params!$F$8</f>
        <v>0.7119536373269546</v>
      </c>
      <c r="AA43" s="1">
        <f t="shared" si="10"/>
        <v>-0.5330846146592911</v>
      </c>
      <c r="AB43" s="1">
        <f t="shared" si="11"/>
        <v>0.1</v>
      </c>
      <c r="AC43">
        <f t="shared" si="12"/>
        <v>-0.1424327117469848</v>
      </c>
      <c r="AD43">
        <f t="shared" si="13"/>
        <v>0.6119536373269546</v>
      </c>
      <c r="AE43">
        <f t="shared" si="14"/>
        <v>0.39477433161328956</v>
      </c>
    </row>
    <row r="44" spans="1:31" ht="12.75">
      <c r="A44" s="1">
        <f t="shared" si="16"/>
        <v>-0.28125</v>
      </c>
      <c r="B44" s="1">
        <v>0.1</v>
      </c>
      <c r="C44">
        <v>40</v>
      </c>
      <c r="D44">
        <f t="shared" si="4"/>
        <v>0.6981317007977318</v>
      </c>
      <c r="E44" s="2">
        <f>COS(D44+Params!$H$3)*A_LEN+A_X</f>
        <v>0.13548407434602555</v>
      </c>
      <c r="F44" s="2">
        <f>SIN(D44+Params!$H$3)*A_LEN+A_Y</f>
        <v>4.3677687716829015</v>
      </c>
      <c r="G44">
        <f t="shared" si="1"/>
        <v>-1.6545640375044204</v>
      </c>
      <c r="H44">
        <f t="shared" si="5"/>
        <v>-94.79953628312855</v>
      </c>
      <c r="I44" s="3">
        <f t="shared" si="2"/>
        <v>-0.14552141758872927</v>
      </c>
      <c r="J44" s="3">
        <f t="shared" si="3"/>
        <v>1.021038781276177</v>
      </c>
      <c r="K44">
        <f>IF(AND(C44&gt;$H$366,C44&lt;$H$365),1,B_Y/COS(PI()/2+Data!G44)-BD_len)</f>
        <v>1.0246316146811658</v>
      </c>
      <c r="L44">
        <f>COS(G44)*K44+I44</f>
        <v>-0.23125211765697903</v>
      </c>
      <c r="M44">
        <f>SIN(G44)*K44+J44</f>
        <v>0</v>
      </c>
      <c r="N44" s="5">
        <f>L44-COS(G44)*Params!$F$8</f>
        <v>-0.063912561000948</v>
      </c>
      <c r="O44" s="5">
        <f>M44-SIN(G44)*Params!$F$8</f>
        <v>1.992987072907941</v>
      </c>
      <c r="P44" s="5">
        <f>D44+Params!$I$6</f>
        <v>3.3161255787892263</v>
      </c>
      <c r="Q44" s="5">
        <f t="shared" si="6"/>
        <v>190</v>
      </c>
      <c r="R44" s="5">
        <f>A_X+COS(P44)*Params!$F$6</f>
        <v>-0.9920487776818987</v>
      </c>
      <c r="S44" s="5">
        <f>A_Y+SIN(P44)*Params!$F$6</f>
        <v>3.3888144329264613</v>
      </c>
      <c r="T44" s="5">
        <f t="shared" si="7"/>
        <v>1.676237112013423</v>
      </c>
      <c r="U44" s="5">
        <f t="shared" si="8"/>
        <v>-0.9839926578675491</v>
      </c>
      <c r="V44" s="5">
        <f t="shared" si="9"/>
        <v>-56.37862636767094</v>
      </c>
      <c r="W44" s="5">
        <f>R44+COS(U44)*Params!$F$7</f>
        <v>-0.5267771385143618</v>
      </c>
      <c r="X44" s="5">
        <f>S44+SIN(U44)*Params!$F$7</f>
        <v>2.689090758622349</v>
      </c>
      <c r="Y44" s="5">
        <f>W44+COS(G44)*Params!$F$8</f>
        <v>-0.6941166951703929</v>
      </c>
      <c r="Z44" s="5">
        <f>X44+SIN(G44)*Params!$F$8</f>
        <v>0.6961036857144081</v>
      </c>
      <c r="AA44" s="1">
        <f t="shared" si="10"/>
        <v>-0.521495818688437</v>
      </c>
      <c r="AB44" s="1">
        <f t="shared" si="11"/>
        <v>0.1</v>
      </c>
      <c r="AC44">
        <f t="shared" si="12"/>
        <v>-0.1726208764819559</v>
      </c>
      <c r="AD44">
        <f t="shared" si="13"/>
        <v>0.5961036857144081</v>
      </c>
      <c r="AE44">
        <f t="shared" si="14"/>
        <v>0.3851375711197005</v>
      </c>
    </row>
    <row r="45" spans="1:31" ht="12.75">
      <c r="A45" s="1">
        <f t="shared" si="16"/>
        <v>-0.275</v>
      </c>
      <c r="B45" s="1">
        <v>0.1</v>
      </c>
      <c r="C45">
        <v>41</v>
      </c>
      <c r="D45">
        <f t="shared" si="4"/>
        <v>0.7155849933176751</v>
      </c>
      <c r="E45" s="2">
        <f>COS(D45+Params!$H$3)*A_LEN+A_X</f>
        <v>0.12026373039009597</v>
      </c>
      <c r="F45" s="2">
        <f>SIN(D45+Params!$H$3)*A_LEN+A_Y</f>
        <v>4.376309896730622</v>
      </c>
      <c r="G45">
        <f t="shared" si="1"/>
        <v>-1.6605928429769534</v>
      </c>
      <c r="H45">
        <f t="shared" si="5"/>
        <v>-95.14496139221006</v>
      </c>
      <c r="I45" s="3">
        <f t="shared" si="2"/>
        <v>-0.18155807006502533</v>
      </c>
      <c r="J45" s="3">
        <f t="shared" si="3"/>
        <v>1.0241739926609927</v>
      </c>
      <c r="K45">
        <f>IF(AND(C45&gt;$H$366,C45&lt;$H$365),1,B_Y/COS(PI()/2+Data!G45)-BD_len)</f>
        <v>1.028317080922223</v>
      </c>
      <c r="L45">
        <f>COS(G45)*K45+I45</f>
        <v>-0.2737733164901386</v>
      </c>
      <c r="M45">
        <f>SIN(G45)*K45+J45</f>
        <v>0</v>
      </c>
      <c r="N45" s="5">
        <f>L45-COS(G45)*Params!$F$8</f>
        <v>-0.09442154234200889</v>
      </c>
      <c r="O45" s="5">
        <f>M45-SIN(G45)*Params!$F$8</f>
        <v>1.991942002446336</v>
      </c>
      <c r="P45" s="5">
        <f>D45+Params!$I$6</f>
        <v>3.3335788713091694</v>
      </c>
      <c r="Q45" s="5">
        <f t="shared" si="6"/>
        <v>191</v>
      </c>
      <c r="R45" s="5">
        <f>A_X+COS(P45)*Params!$F$6</f>
        <v>-0.9900122839196148</v>
      </c>
      <c r="S45" s="5">
        <f>A_Y+SIN(P45)*Params!$F$6</f>
        <v>3.377826495856665</v>
      </c>
      <c r="T45" s="5">
        <f t="shared" si="7"/>
        <v>1.6500783634345157</v>
      </c>
      <c r="U45" s="5">
        <f t="shared" si="8"/>
        <v>-0.997080718835933</v>
      </c>
      <c r="V45" s="5">
        <f t="shared" si="9"/>
        <v>-57.128517023169245</v>
      </c>
      <c r="W45" s="5">
        <f>R45+COS(U45)*Params!$F$7</f>
        <v>-0.5339382587352636</v>
      </c>
      <c r="X45" s="5">
        <f>S45+SIN(U45)*Params!$F$7</f>
        <v>2.672073421369959</v>
      </c>
      <c r="Y45" s="5">
        <f>W45+COS(G45)*Params!$F$8</f>
        <v>-0.7132900328833933</v>
      </c>
      <c r="Z45" s="5">
        <f>X45+SIN(G45)*Params!$F$8</f>
        <v>0.6801314189236232</v>
      </c>
      <c r="AA45" s="1">
        <f t="shared" si="10"/>
        <v>-0.5099070227175829</v>
      </c>
      <c r="AB45" s="1">
        <f t="shared" si="11"/>
        <v>0.1</v>
      </c>
      <c r="AC45">
        <f t="shared" si="12"/>
        <v>-0.2033830101658104</v>
      </c>
      <c r="AD45">
        <f t="shared" si="13"/>
        <v>0.5801314189236232</v>
      </c>
      <c r="AE45">
        <f t="shared" si="14"/>
        <v>0.3779171120464425</v>
      </c>
    </row>
    <row r="46" spans="1:31" ht="12.75">
      <c r="A46" s="1">
        <f t="shared" si="16"/>
        <v>-0.26875</v>
      </c>
      <c r="B46" s="1">
        <v>0.1</v>
      </c>
      <c r="C46">
        <v>42</v>
      </c>
      <c r="D46">
        <f t="shared" si="4"/>
        <v>0.7330382858376184</v>
      </c>
      <c r="E46" s="2">
        <f>COS(D46+Params!$H$3)*A_LEN+A_X</f>
        <v>0.1048966413805078</v>
      </c>
      <c r="F46" s="2">
        <f>SIN(D46+Params!$H$3)*A_LEN+A_Y</f>
        <v>4.384584089294794</v>
      </c>
      <c r="G46">
        <f t="shared" si="1"/>
        <v>-1.6667002956663548</v>
      </c>
      <c r="H46">
        <f t="shared" si="5"/>
        <v>-95.49489265488859</v>
      </c>
      <c r="I46" s="3">
        <f t="shared" si="2"/>
        <v>-0.21804488282549261</v>
      </c>
      <c r="J46" s="3">
        <f t="shared" si="3"/>
        <v>1.0275715713895544</v>
      </c>
      <c r="K46">
        <f>IF(AND(C46&gt;$H$366,C46&lt;$H$365),1,B_Y/COS(PI()/2+Data!G46)-BD_len)</f>
        <v>1.0323153306956883</v>
      </c>
      <c r="L46">
        <f>COS(G46)*K46+I46</f>
        <v>-0.31689632520926064</v>
      </c>
      <c r="M46">
        <f>SIN(G46)*K46+J46</f>
        <v>0</v>
      </c>
      <c r="N46" s="5">
        <f>L46-COS(G46)*Params!$F$8</f>
        <v>-0.12538228014097516</v>
      </c>
      <c r="O46" s="5">
        <f>M46-SIN(G46)*Params!$F$8</f>
        <v>1.990809476203482</v>
      </c>
      <c r="P46" s="5">
        <f>D46+Params!$I$6</f>
        <v>3.351032163829113</v>
      </c>
      <c r="Q46" s="5">
        <f t="shared" si="6"/>
        <v>192.00000000000003</v>
      </c>
      <c r="R46" s="5">
        <f>A_X+COS(P46)*Params!$F$6</f>
        <v>-0.9877843343815453</v>
      </c>
      <c r="S46" s="5">
        <f>A_Y+SIN(P46)*Params!$F$6</f>
        <v>3.3668757740197517</v>
      </c>
      <c r="T46" s="5">
        <f t="shared" si="7"/>
        <v>1.6239752951150856</v>
      </c>
      <c r="U46" s="5">
        <f t="shared" si="8"/>
        <v>-1.0109643568273747</v>
      </c>
      <c r="V46" s="5">
        <f t="shared" si="9"/>
        <v>-57.92399088436635</v>
      </c>
      <c r="W46" s="5">
        <f>R46+COS(U46)*Params!$F$7</f>
        <v>-0.5415523692750874</v>
      </c>
      <c r="X46" s="5">
        <f>S46+SIN(U46)*Params!$F$7</f>
        <v>2.6548589540551366</v>
      </c>
      <c r="Y46" s="5">
        <f>W46+COS(G46)*Params!$F$8</f>
        <v>-0.7330664143433729</v>
      </c>
      <c r="Z46" s="5">
        <f>X46+SIN(G46)*Params!$F$8</f>
        <v>0.6640494778516546</v>
      </c>
      <c r="AA46" s="1">
        <f t="shared" si="10"/>
        <v>-0.49831822674672865</v>
      </c>
      <c r="AB46" s="1">
        <f t="shared" si="11"/>
        <v>0.1</v>
      </c>
      <c r="AC46">
        <f t="shared" si="12"/>
        <v>-0.2347481875966443</v>
      </c>
      <c r="AD46">
        <f t="shared" si="13"/>
        <v>0.5640494778516546</v>
      </c>
      <c r="AE46">
        <f t="shared" si="14"/>
        <v>0.3732585250446335</v>
      </c>
    </row>
    <row r="47" spans="1:31" ht="12.75">
      <c r="A47" s="1">
        <f t="shared" si="16"/>
        <v>-0.2625</v>
      </c>
      <c r="B47" s="1">
        <v>0.1</v>
      </c>
      <c r="C47">
        <v>43</v>
      </c>
      <c r="D47">
        <f t="shared" si="4"/>
        <v>0.7504915783575618</v>
      </c>
      <c r="E47" s="2">
        <f>COS(D47+Params!$H$3)*A_LEN+A_X</f>
        <v>0.08938748828143761</v>
      </c>
      <c r="F47" s="2">
        <f>SIN(D47+Params!$H$3)*A_LEN+A_Y</f>
        <v>4.3925888289762085</v>
      </c>
      <c r="G47">
        <f t="shared" si="1"/>
        <v>-1.6728827238817152</v>
      </c>
      <c r="H47">
        <f t="shared" si="5"/>
        <v>-95.84911969877133</v>
      </c>
      <c r="I47" s="3">
        <f t="shared" si="2"/>
        <v>-0.25495777747570436</v>
      </c>
      <c r="J47" s="3">
        <f t="shared" si="3"/>
        <v>1.031237754235395</v>
      </c>
      <c r="K47">
        <f>IF(AND(C47&gt;$H$366,C47&lt;$H$365),1,B_Y/COS(PI()/2+Data!G47)-BD_len)</f>
        <v>1.0366347779730924</v>
      </c>
      <c r="L47">
        <f>COS(G47)*K47+I47</f>
        <v>-0.3606003689947609</v>
      </c>
      <c r="M47">
        <f>SIN(G47)*K47+J47</f>
        <v>0</v>
      </c>
      <c r="N47" s="5">
        <f>L47-COS(G47)*Params!$F$8</f>
        <v>-0.15678202570973818</v>
      </c>
      <c r="O47" s="5">
        <f>M47-SIN(G47)*Params!$F$8</f>
        <v>1.9895874152548685</v>
      </c>
      <c r="P47" s="5">
        <f>D47+Params!$I$6</f>
        <v>3.368485456349056</v>
      </c>
      <c r="Q47" s="5">
        <f t="shared" si="6"/>
        <v>193</v>
      </c>
      <c r="R47" s="5">
        <f>A_X+COS(P47)*Params!$F$6</f>
        <v>-0.9853656077227027</v>
      </c>
      <c r="S47" s="5">
        <f>A_Y+SIN(P47)*Params!$F$6</f>
        <v>3.355965603111675</v>
      </c>
      <c r="T47" s="5">
        <f t="shared" si="7"/>
        <v>1.5979800075821617</v>
      </c>
      <c r="U47" s="5">
        <f t="shared" si="8"/>
        <v>-1.0256778881312272</v>
      </c>
      <c r="V47" s="5">
        <f t="shared" si="9"/>
        <v>-58.76701412981071</v>
      </c>
      <c r="W47" s="5">
        <f>R47+COS(U47)*Params!$F$7</f>
        <v>-0.5496578474537379</v>
      </c>
      <c r="X47" s="5">
        <f>S47+SIN(U47)*Params!$F$7</f>
        <v>2.6374604422139285</v>
      </c>
      <c r="Y47" s="5">
        <f>W47+COS(G47)*Params!$F$8</f>
        <v>-0.7534761907387606</v>
      </c>
      <c r="Z47" s="5">
        <f>X47+SIN(G47)*Params!$F$8</f>
        <v>0.64787302695906</v>
      </c>
      <c r="AA47" s="1">
        <f t="shared" si="10"/>
        <v>-0.48672943077587455</v>
      </c>
      <c r="AB47" s="1">
        <f t="shared" si="11"/>
        <v>0.1</v>
      </c>
      <c r="AC47">
        <f t="shared" si="12"/>
        <v>-0.26674675996288605</v>
      </c>
      <c r="AD47">
        <f t="shared" si="13"/>
        <v>0.54787302695906</v>
      </c>
      <c r="AE47">
        <f t="shared" si="14"/>
        <v>0.37131868761998044</v>
      </c>
    </row>
    <row r="48" spans="1:31" ht="12.75">
      <c r="A48" s="1">
        <f t="shared" si="16"/>
        <v>-0.25625</v>
      </c>
      <c r="B48" s="1">
        <v>0.1</v>
      </c>
      <c r="C48">
        <v>44</v>
      </c>
      <c r="D48">
        <f t="shared" si="4"/>
        <v>0.767944870877505</v>
      </c>
      <c r="E48" s="2">
        <f>COS(D48+Params!$H$3)*A_LEN+A_X</f>
        <v>0.07374099533117268</v>
      </c>
      <c r="F48" s="2">
        <f>SIN(D48+Params!$H$3)*A_LEN+A_Y</f>
        <v>4.400321677453608</v>
      </c>
      <c r="G48">
        <f t="shared" si="1"/>
        <v>-1.6791363084153845</v>
      </c>
      <c r="H48">
        <f t="shared" si="5"/>
        <v>-96.20742369937886</v>
      </c>
      <c r="I48" s="3">
        <f t="shared" si="2"/>
        <v>-0.29227173730912226</v>
      </c>
      <c r="J48" s="3">
        <f t="shared" si="3"/>
        <v>1.0351782257959643</v>
      </c>
      <c r="K48">
        <f>IF(AND(C48&gt;$H$366,C48&lt;$H$365),1,B_Y/COS(PI()/2+Data!G48)-BD_len)</f>
        <v>1.0412833090230276</v>
      </c>
      <c r="L48">
        <f>COS(G48)*K48+I48</f>
        <v>-0.4048637907048478</v>
      </c>
      <c r="M48">
        <f>SIN(G48)*K48+J48</f>
        <v>0</v>
      </c>
      <c r="N48" s="5">
        <f>L48-COS(G48)*Params!$F$8</f>
        <v>-0.18860746080868576</v>
      </c>
      <c r="O48" s="5">
        <f>M48-SIN(G48)*Params!$F$8</f>
        <v>1.9882739247346786</v>
      </c>
      <c r="P48" s="5">
        <f>D48+Params!$I$6</f>
        <v>3.385938748868999</v>
      </c>
      <c r="Q48" s="5">
        <f t="shared" si="6"/>
        <v>194</v>
      </c>
      <c r="R48" s="5">
        <f>A_X+COS(P48)*Params!$F$6</f>
        <v>-0.9827568407106573</v>
      </c>
      <c r="S48" s="5">
        <f>A_Y+SIN(P48)*Params!$F$6</f>
        <v>3.345099306476184</v>
      </c>
      <c r="T48" s="5">
        <f t="shared" si="7"/>
        <v>1.5721476883984746</v>
      </c>
      <c r="U48" s="5">
        <f t="shared" si="8"/>
        <v>-1.0412560601073486</v>
      </c>
      <c r="V48" s="5">
        <f t="shared" si="9"/>
        <v>-59.65957763657144</v>
      </c>
      <c r="W48" s="5">
        <f>R48+COS(U48)*Params!$F$7</f>
        <v>-0.55829449227993</v>
      </c>
      <c r="X48" s="5">
        <f>S48+SIN(U48)*Params!$F$7</f>
        <v>2.619894071139341</v>
      </c>
      <c r="Y48" s="5">
        <f>W48+COS(G48)*Params!$F$8</f>
        <v>-0.7745508221760921</v>
      </c>
      <c r="Z48" s="5">
        <f>X48+SIN(G48)*Params!$F$8</f>
        <v>0.6316201464046625</v>
      </c>
      <c r="AA48" s="1">
        <f t="shared" si="10"/>
        <v>-0.47514063480502033</v>
      </c>
      <c r="AB48" s="1">
        <f t="shared" si="11"/>
        <v>0.1</v>
      </c>
      <c r="AC48">
        <f t="shared" si="12"/>
        <v>-0.2994101873710717</v>
      </c>
      <c r="AD48">
        <f t="shared" si="13"/>
        <v>0.5316201464046625</v>
      </c>
      <c r="AE48">
        <f t="shared" si="14"/>
        <v>0.3722664403648951</v>
      </c>
    </row>
    <row r="49" spans="1:31" ht="12.75">
      <c r="A49" s="1">
        <f t="shared" si="16"/>
        <v>-0.25</v>
      </c>
      <c r="B49" s="1">
        <v>0.1</v>
      </c>
      <c r="C49">
        <v>45</v>
      </c>
      <c r="D49">
        <f t="shared" si="4"/>
        <v>0.7853981633974483</v>
      </c>
      <c r="E49" s="2">
        <f>COS(D49+Params!$H$3)*A_LEN+A_X</f>
        <v>0.0579619286030113</v>
      </c>
      <c r="F49" s="2">
        <f>SIN(D49+Params!$H$3)*A_LEN+A_Y</f>
        <v>4.40778027922645</v>
      </c>
      <c r="G49">
        <f t="shared" si="1"/>
        <v>-1.6854570876140416</v>
      </c>
      <c r="H49">
        <f t="shared" si="5"/>
        <v>-96.569577670696</v>
      </c>
      <c r="I49" s="3">
        <f t="shared" si="2"/>
        <v>-0.3299608478077679</v>
      </c>
      <c r="J49" s="3">
        <f t="shared" si="3"/>
        <v>1.0393980776529395</v>
      </c>
      <c r="K49">
        <f>IF(AND(C49&gt;$H$366,C49&lt;$H$365),1,B_Y/COS(PI()/2+Data!G49)-BD_len)</f>
        <v>1.0462682371954113</v>
      </c>
      <c r="L49">
        <f>COS(G49)*K49+I49</f>
        <v>-0.44966406553965144</v>
      </c>
      <c r="M49">
        <f>SIN(G49)*K49+J49</f>
        <v>0</v>
      </c>
      <c r="N49" s="5">
        <f>L49-COS(G49)*Params!$F$8</f>
        <v>-0.22084469881060753</v>
      </c>
      <c r="O49" s="5">
        <f>M49-SIN(G49)*Params!$F$8</f>
        <v>1.9868673074490202</v>
      </c>
      <c r="P49" s="5">
        <f>D49+Params!$I$6</f>
        <v>3.4033920413889427</v>
      </c>
      <c r="Q49" s="5">
        <f t="shared" si="6"/>
        <v>195</v>
      </c>
      <c r="R49" s="5">
        <f>A_X+COS(P49)*Params!$F$6</f>
        <v>-0.9799588280011131</v>
      </c>
      <c r="S49" s="5">
        <f>A_Y+SIN(P49)*Params!$F$6</f>
        <v>3.334280194092496</v>
      </c>
      <c r="T49" s="5">
        <f t="shared" si="7"/>
        <v>1.5465366947568893</v>
      </c>
      <c r="U49" s="5">
        <f t="shared" si="8"/>
        <v>-1.0577337541891372</v>
      </c>
      <c r="V49" s="5">
        <f t="shared" si="9"/>
        <v>-60.60367996356562</v>
      </c>
      <c r="W49" s="5">
        <f>R49+COS(U49)*Params!$F$7</f>
        <v>-0.5675032713556671</v>
      </c>
      <c r="X49" s="5">
        <f>S49+SIN(U49)*Params!$F$7</f>
        <v>2.6021795641326593</v>
      </c>
      <c r="Y49" s="5">
        <f>W49+COS(G49)*Params!$F$8</f>
        <v>-0.796322638084711</v>
      </c>
      <c r="Z49" s="5">
        <f>X49+SIN(G49)*Params!$F$8</f>
        <v>0.6153122566836391</v>
      </c>
      <c r="AA49" s="1">
        <f t="shared" si="10"/>
        <v>-0.46355183883416623</v>
      </c>
      <c r="AB49" s="1">
        <f t="shared" si="11"/>
        <v>0.1</v>
      </c>
      <c r="AC49">
        <f t="shared" si="12"/>
        <v>-0.3327707992505448</v>
      </c>
      <c r="AD49">
        <f t="shared" si="13"/>
        <v>0.5153122566836391</v>
      </c>
      <c r="AE49">
        <f t="shared" si="14"/>
        <v>0.37628312672223113</v>
      </c>
    </row>
    <row r="50" spans="1:31" ht="12.75">
      <c r="A50" s="1">
        <f t="shared" si="16"/>
        <v>-0.24375000000000002</v>
      </c>
      <c r="B50" s="1">
        <v>0.1</v>
      </c>
      <c r="C50">
        <v>46</v>
      </c>
      <c r="D50">
        <f t="shared" si="4"/>
        <v>0.8028514559173916</v>
      </c>
      <c r="E50" s="2">
        <f>COS(D50+Params!$H$3)*A_LEN+A_X</f>
        <v>0.04205509455354678</v>
      </c>
      <c r="F50" s="2">
        <f>SIN(D50+Params!$H$3)*A_LEN+A_Y</f>
        <v>4.414962362332374</v>
      </c>
      <c r="G50">
        <f t="shared" si="1"/>
        <v>-1.6918409631091071</v>
      </c>
      <c r="H50">
        <f t="shared" si="5"/>
        <v>-96.93534679350024</v>
      </c>
      <c r="I50" s="3">
        <f t="shared" si="2"/>
        <v>-0.36799834203362336</v>
      </c>
      <c r="J50" s="3">
        <f t="shared" si="3"/>
        <v>1.043901769306002</v>
      </c>
      <c r="K50">
        <f>IF(AND(C50&gt;$H$366,C50&lt;$H$365),1,B_Y/COS(PI()/2+Data!G50)-BD_len)</f>
        <v>1.0515962586980718</v>
      </c>
      <c r="L50">
        <f>COS(G50)*K50+I50</f>
        <v>-0.49497781812161223</v>
      </c>
      <c r="M50">
        <f>SIN(G50)*K50+J50</f>
        <v>0</v>
      </c>
      <c r="N50" s="5">
        <f>L50-COS(G50)*Params!$F$8</f>
        <v>-0.2534792866506165</v>
      </c>
      <c r="O50" s="5">
        <f>M50-SIN(G50)*Params!$F$8</f>
        <v>1.9853660768979993</v>
      </c>
      <c r="P50" s="5">
        <f>D50+Params!$I$6</f>
        <v>3.4208453339088862</v>
      </c>
      <c r="Q50" s="5">
        <f t="shared" si="6"/>
        <v>196.00000000000003</v>
      </c>
      <c r="R50" s="5">
        <f>A_X+COS(P50)*Params!$F$6</f>
        <v>-0.9769724218958462</v>
      </c>
      <c r="S50" s="5">
        <f>A_Y+SIN(P50)*Params!$F$6</f>
        <v>3.3235115615670514</v>
      </c>
      <c r="T50" s="5">
        <f t="shared" si="7"/>
        <v>1.5212086164912244</v>
      </c>
      <c r="U50" s="5">
        <f t="shared" si="8"/>
        <v>-1.0751456194342413</v>
      </c>
      <c r="V50" s="5">
        <f t="shared" si="9"/>
        <v>-61.6013063555606</v>
      </c>
      <c r="W50" s="5">
        <f>R50+COS(U50)*Params!$F$7</f>
        <v>-0.5773259797969674</v>
      </c>
      <c r="X50" s="5">
        <f>S50+SIN(U50)*Params!$F$7</f>
        <v>2.5843406476959756</v>
      </c>
      <c r="Y50" s="5">
        <f>W50+COS(G50)*Params!$F$8</f>
        <v>-0.8188245112679632</v>
      </c>
      <c r="Z50" s="5">
        <f>X50+SIN(G50)*Params!$F$8</f>
        <v>0.5989745707979763</v>
      </c>
      <c r="AA50" s="1">
        <f t="shared" si="10"/>
        <v>-0.4519630428633121</v>
      </c>
      <c r="AB50" s="1">
        <f t="shared" si="11"/>
        <v>0.1</v>
      </c>
      <c r="AC50">
        <f t="shared" si="12"/>
        <v>-0.36686146840465106</v>
      </c>
      <c r="AD50">
        <f t="shared" si="13"/>
        <v>0.49897457079797636</v>
      </c>
      <c r="AE50">
        <f t="shared" si="14"/>
        <v>0.3835629593030415</v>
      </c>
    </row>
    <row r="51" spans="1:31" ht="12.75">
      <c r="A51" s="1">
        <f t="shared" si="16"/>
        <v>-0.2375</v>
      </c>
      <c r="B51" s="1">
        <v>0.1</v>
      </c>
      <c r="C51">
        <v>47</v>
      </c>
      <c r="D51">
        <f t="shared" si="4"/>
        <v>0.8203047484373349</v>
      </c>
      <c r="E51" s="2">
        <f>COS(D51+Params!$H$3)*A_LEN+A_X</f>
        <v>0.02602533855852346</v>
      </c>
      <c r="F51" s="2">
        <f>SIN(D51+Params!$H$3)*A_LEN+A_Y</f>
        <v>4.421865739039292</v>
      </c>
      <c r="G51">
        <f t="shared" si="1"/>
        <v>-1.6982837061964728</v>
      </c>
      <c r="H51">
        <f t="shared" si="5"/>
        <v>-97.3044887808934</v>
      </c>
      <c r="I51" s="3">
        <f t="shared" si="2"/>
        <v>-0.40635665079348837</v>
      </c>
      <c r="J51" s="3">
        <f t="shared" si="3"/>
        <v>1.048693091226605</v>
      </c>
      <c r="K51">
        <f>IF(AND(C51&gt;$H$366,C51&lt;$H$365),1,B_Y/COS(PI()/2+Data!G51)-BD_len)</f>
        <v>1.0572734096579284</v>
      </c>
      <c r="L51">
        <f>COS(G51)*K51+I51</f>
        <v>-0.5407808420065585</v>
      </c>
      <c r="M51">
        <f>SIN(G51)*K51+J51</f>
        <v>0</v>
      </c>
      <c r="N51" s="5">
        <f>L51-COS(G51)*Params!$F$8</f>
        <v>-0.2864962076156078</v>
      </c>
      <c r="O51" s="5">
        <f>M51-SIN(G51)*Params!$F$8</f>
        <v>1.9837689695911316</v>
      </c>
      <c r="P51" s="5">
        <f>D51+Params!$I$6</f>
        <v>3.4382986264288293</v>
      </c>
      <c r="Q51" s="5">
        <f t="shared" si="6"/>
        <v>197</v>
      </c>
      <c r="R51" s="5">
        <f>A_X+COS(P51)*Params!$F$6</f>
        <v>-0.9737985320830864</v>
      </c>
      <c r="S51" s="5">
        <f>A_Y+SIN(P51)*Params!$F$6</f>
        <v>3.3127966891296357</v>
      </c>
      <c r="T51" s="5">
        <f t="shared" si="7"/>
        <v>1.496228312965677</v>
      </c>
      <c r="U51" s="5">
        <f t="shared" si="8"/>
        <v>-1.093525627809817</v>
      </c>
      <c r="V51" s="5">
        <f t="shared" si="9"/>
        <v>-62.6544032628962</v>
      </c>
      <c r="W51" s="5">
        <f>R51+COS(U51)*Params!$F$7</f>
        <v>-0.5878047959600292</v>
      </c>
      <c r="X51" s="5">
        <f>S51+SIN(U51)*Params!$F$7</f>
        <v>2.5664055354648445</v>
      </c>
      <c r="Y51" s="5">
        <f>W51+COS(G51)*Params!$F$8</f>
        <v>-0.8420894303509799</v>
      </c>
      <c r="Z51" s="5">
        <f>X51+SIN(G51)*Params!$F$8</f>
        <v>0.5826365658737129</v>
      </c>
      <c r="AA51" s="1">
        <f t="shared" si="10"/>
        <v>-0.4403742468924579</v>
      </c>
      <c r="AB51" s="1">
        <f t="shared" si="11"/>
        <v>0.1</v>
      </c>
      <c r="AC51">
        <f t="shared" si="12"/>
        <v>-0.40171518345852203</v>
      </c>
      <c r="AD51">
        <f t="shared" si="13"/>
        <v>0.48263656587371295</v>
      </c>
      <c r="AE51">
        <f t="shared" si="14"/>
        <v>0.39431314333948486</v>
      </c>
    </row>
    <row r="52" spans="1:31" ht="12.75">
      <c r="A52" s="1">
        <f t="shared" si="16"/>
        <v>-0.23125</v>
      </c>
      <c r="B52" s="1">
        <v>0.1</v>
      </c>
      <c r="C52">
        <v>48</v>
      </c>
      <c r="D52">
        <f t="shared" si="4"/>
        <v>0.8377580409572782</v>
      </c>
      <c r="E52" s="2">
        <f>COS(D52+Params!$H$3)*A_LEN+A_X</f>
        <v>0.009877543436901282</v>
      </c>
      <c r="F52" s="2">
        <f>SIN(D52+Params!$H$3)*A_LEN+A_Y</f>
        <v>4.4284883065117855</v>
      </c>
      <c r="G52">
        <f t="shared" si="1"/>
        <v>-1.7047809648499448</v>
      </c>
      <c r="H52">
        <f t="shared" si="5"/>
        <v>-97.67675428014218</v>
      </c>
      <c r="I52" s="3">
        <f t="shared" si="2"/>
        <v>-0.4450074574129591</v>
      </c>
      <c r="J52" s="3">
        <f t="shared" si="3"/>
        <v>1.053775130372152</v>
      </c>
      <c r="K52">
        <f>IF(AND(C52&gt;$H$366,C52&lt;$H$365),1,B_Y/COS(PI()/2+Data!G52)-BD_len)</f>
        <v>1.0633050247607976</v>
      </c>
      <c r="L52">
        <f>COS(G52)*K52+I52</f>
        <v>-0.5870481216282294</v>
      </c>
      <c r="M52">
        <f>SIN(G52)*K52+J52</f>
        <v>0</v>
      </c>
      <c r="N52" s="5">
        <f>L52-COS(G52)*Params!$F$8</f>
        <v>-0.3198798850307884</v>
      </c>
      <c r="O52" s="5">
        <f>M52-SIN(G52)*Params!$F$8</f>
        <v>1.9820749565426161</v>
      </c>
      <c r="P52" s="5">
        <f>D52+Params!$I$6</f>
        <v>3.4557519189487724</v>
      </c>
      <c r="Q52" s="5">
        <f t="shared" si="6"/>
        <v>198</v>
      </c>
      <c r="R52" s="5">
        <f>A_X+COS(P52)*Params!$F$6</f>
        <v>-0.9704381253604168</v>
      </c>
      <c r="S52" s="5">
        <f>A_Y+SIN(P52)*Params!$F$6</f>
        <v>3.30213884063419</v>
      </c>
      <c r="T52" s="5">
        <f t="shared" si="7"/>
        <v>1.4716639161655471</v>
      </c>
      <c r="U52" s="5">
        <f t="shared" si="8"/>
        <v>-1.11290654275762</v>
      </c>
      <c r="V52" s="5">
        <f t="shared" si="9"/>
        <v>-63.76484789250731</v>
      </c>
      <c r="W52" s="5">
        <f>R52+COS(U52)*Params!$F$7</f>
        <v>-0.5989817183061428</v>
      </c>
      <c r="X52" s="5">
        <f>S52+SIN(U52)*Params!$F$7</f>
        <v>2.5484074188043557</v>
      </c>
      <c r="Y52" s="5">
        <f>W52+COS(G52)*Params!$F$8</f>
        <v>-0.8661499549035838</v>
      </c>
      <c r="Z52" s="5">
        <f>X52+SIN(G52)*Params!$F$8</f>
        <v>0.5663324622617396</v>
      </c>
      <c r="AA52" s="1">
        <f t="shared" si="10"/>
        <v>-0.4287854509216038</v>
      </c>
      <c r="AB52" s="1">
        <f t="shared" si="11"/>
        <v>0.1</v>
      </c>
      <c r="AC52">
        <f t="shared" si="12"/>
        <v>-0.43736450398198</v>
      </c>
      <c r="AD52">
        <f t="shared" si="13"/>
        <v>0.46633246226173963</v>
      </c>
      <c r="AE52">
        <f t="shared" si="14"/>
        <v>0.40875367470250024</v>
      </c>
    </row>
    <row r="53" spans="1:31" ht="12.75">
      <c r="A53" s="1">
        <f t="shared" si="16"/>
        <v>-0.22499999999999998</v>
      </c>
      <c r="B53" s="1">
        <v>0.1</v>
      </c>
      <c r="C53">
        <v>49</v>
      </c>
      <c r="D53">
        <f t="shared" si="4"/>
        <v>0.8552113334772214</v>
      </c>
      <c r="E53" s="2">
        <f>COS(D53+Params!$H$3)*A_LEN+A_X</f>
        <v>-0.0063833720364852575</v>
      </c>
      <c r="F53" s="2">
        <f>SIN(D53+Params!$H$3)*A_LEN+A_Y</f>
        <v>4.434828047451642</v>
      </c>
      <c r="G53">
        <f t="shared" si="1"/>
        <v>-1.711328271347468</v>
      </c>
      <c r="H53">
        <f t="shared" si="5"/>
        <v>-98.05188730962884</v>
      </c>
      <c r="I53" s="3">
        <f t="shared" si="2"/>
        <v>-0.4839217569098798</v>
      </c>
      <c r="J53" s="3">
        <f t="shared" si="3"/>
        <v>1.0591502384906848</v>
      </c>
      <c r="K53">
        <f>IF(AND(C53&gt;$H$366,C53&lt;$H$365),1,B_Y/COS(PI()/2+Data!G53)-BD_len)</f>
        <v>1.069695697763211</v>
      </c>
      <c r="L53">
        <f>COS(G53)*K53+I53</f>
        <v>-0.6337538566690671</v>
      </c>
      <c r="M53">
        <f>SIN(G53)*K53+J53</f>
        <v>0</v>
      </c>
      <c r="N53" s="5">
        <f>L53-COS(G53)*Params!$F$8</f>
        <v>-0.35361418690598595</v>
      </c>
      <c r="O53" s="5">
        <f>M53-SIN(G53)*Params!$F$8</f>
        <v>1.9802832538364383</v>
      </c>
      <c r="P53" s="5">
        <f>D53+Params!$I$6</f>
        <v>3.473205211468716</v>
      </c>
      <c r="Q53" s="5">
        <f t="shared" si="6"/>
        <v>199</v>
      </c>
      <c r="R53" s="5">
        <f>A_X+COS(P53)*Params!$F$6</f>
        <v>-0.9668922253402781</v>
      </c>
      <c r="S53" s="5">
        <f>A_Y+SIN(P53)*Params!$F$6</f>
        <v>3.2915412625646114</v>
      </c>
      <c r="T53" s="5">
        <f t="shared" si="7"/>
        <v>1.4475867911388203</v>
      </c>
      <c r="U53" s="5">
        <f t="shared" si="8"/>
        <v>-1.1333192935755056</v>
      </c>
      <c r="V53" s="5">
        <f t="shared" si="9"/>
        <v>-64.93441236262439</v>
      </c>
      <c r="W53" s="5">
        <f>R53+COS(U53)*Params!$F$7</f>
        <v>-0.6108978681310975</v>
      </c>
      <c r="X53" s="5">
        <f>S53+SIN(U53)*Params!$F$7</f>
        <v>2.5303849473240976</v>
      </c>
      <c r="Y53" s="5">
        <f>W53+COS(G53)*Params!$F$8</f>
        <v>-0.8910375378941786</v>
      </c>
      <c r="Z53" s="5">
        <f>X53+SIN(G53)*Params!$F$8</f>
        <v>0.5501016934876592</v>
      </c>
      <c r="AA53" s="1">
        <f t="shared" si="10"/>
        <v>-0.4171966549507496</v>
      </c>
      <c r="AB53" s="1">
        <f t="shared" si="11"/>
        <v>0.1</v>
      </c>
      <c r="AC53">
        <f t="shared" si="12"/>
        <v>-0.473840882943429</v>
      </c>
      <c r="AD53">
        <f t="shared" si="13"/>
        <v>0.45010169348765927</v>
      </c>
      <c r="AE53">
        <f t="shared" si="14"/>
        <v>0.42711671682906716</v>
      </c>
    </row>
    <row r="54" spans="1:31" ht="12.75">
      <c r="A54" s="1">
        <f t="shared" si="16"/>
        <v>-0.21875</v>
      </c>
      <c r="B54" s="1">
        <v>0.1</v>
      </c>
      <c r="C54">
        <v>50</v>
      </c>
      <c r="D54">
        <f t="shared" si="4"/>
        <v>0.8726646259971648</v>
      </c>
      <c r="E54" s="2">
        <f>COS(D54+Params!$H$3)*A_LEN+A_X</f>
        <v>-0.022752454629286545</v>
      </c>
      <c r="F54" s="2">
        <f>SIN(D54+Params!$H$3)*A_LEN+A_Y</f>
        <v>4.440883030712367</v>
      </c>
      <c r="G54">
        <f t="shared" si="1"/>
        <v>-1.7179210504837665</v>
      </c>
      <c r="H54">
        <f t="shared" si="5"/>
        <v>-98.42962572940066</v>
      </c>
      <c r="I54" s="3">
        <f t="shared" si="2"/>
        <v>-0.5230699193122592</v>
      </c>
      <c r="J54" s="3">
        <f t="shared" si="3"/>
        <v>1.064820003531283</v>
      </c>
      <c r="K54">
        <f>IF(AND(C54&gt;$H$366,C54&lt;$H$365),1,B_Y/COS(PI()/2+Data!G54)-BD_len)</f>
        <v>1.076449244165964</v>
      </c>
      <c r="L54">
        <f>COS(G54)*K54+I54</f>
        <v>-0.6808714888390329</v>
      </c>
      <c r="M54">
        <f>SIN(G54)*K54+J54</f>
        <v>0</v>
      </c>
      <c r="N54" s="5">
        <f>L54-COS(G54)*Params!$F$8</f>
        <v>-0.3876824316084919</v>
      </c>
      <c r="O54" s="5">
        <f>M54-SIN(G54)*Params!$F$8</f>
        <v>1.978393332156239</v>
      </c>
      <c r="P54" s="5">
        <f>D54+Params!$I$6</f>
        <v>3.490658503988659</v>
      </c>
      <c r="Q54" s="5">
        <f t="shared" si="6"/>
        <v>200</v>
      </c>
      <c r="R54" s="5">
        <f>A_X+COS(P54)*Params!$F$6</f>
        <v>-0.963161912138166</v>
      </c>
      <c r="S54" s="5">
        <f>A_Y+SIN(P54)*Params!$F$6</f>
        <v>3.281007183045841</v>
      </c>
      <c r="T54" s="5">
        <f t="shared" si="7"/>
        <v>1.4240714437977267</v>
      </c>
      <c r="U54" s="5">
        <f t="shared" si="8"/>
        <v>-1.1547922499773793</v>
      </c>
      <c r="V54" s="5">
        <f t="shared" si="9"/>
        <v>-66.16472213812017</v>
      </c>
      <c r="W54" s="5">
        <f>R54+COS(U54)*Params!$F$7</f>
        <v>-0.6235926444896244</v>
      </c>
      <c r="X54" s="5">
        <f>S54+SIN(U54)*Params!$F$7</f>
        <v>2.512382677149804</v>
      </c>
      <c r="Y54" s="5">
        <f>W54+COS(G54)*Params!$F$8</f>
        <v>-0.9167817017201654</v>
      </c>
      <c r="Z54" s="5">
        <f>X54+SIN(G54)*Params!$F$8</f>
        <v>0.5339893449935649</v>
      </c>
      <c r="AA54" s="1">
        <f t="shared" si="10"/>
        <v>-0.40560785897989543</v>
      </c>
      <c r="AB54" s="1">
        <f t="shared" si="11"/>
        <v>0.1</v>
      </c>
      <c r="AC54">
        <f t="shared" si="12"/>
        <v>-0.5111738427402699</v>
      </c>
      <c r="AD54">
        <f t="shared" si="13"/>
        <v>0.4339893449935649</v>
      </c>
      <c r="AE54">
        <f t="shared" si="14"/>
        <v>0.4496454490697977</v>
      </c>
    </row>
    <row r="55" spans="1:31" ht="12.75">
      <c r="A55" s="1">
        <f t="shared" si="16"/>
        <v>-0.21250000000000002</v>
      </c>
      <c r="B55" s="1">
        <v>0.1</v>
      </c>
      <c r="C55">
        <v>51</v>
      </c>
      <c r="D55">
        <f t="shared" si="4"/>
        <v>0.8901179185171081</v>
      </c>
      <c r="E55" s="2">
        <f>COS(D55+Params!$H$3)*A_LEN+A_X</f>
        <v>-0.039224718160360605</v>
      </c>
      <c r="F55" s="2">
        <f>SIN(D55+Params!$H$3)*A_LEN+A_Y</f>
        <v>4.446651411887398</v>
      </c>
      <c r="G55">
        <f t="shared" si="1"/>
        <v>-1.7245546283375814</v>
      </c>
      <c r="H55">
        <f t="shared" si="5"/>
        <v>-98.8097017434957</v>
      </c>
      <c r="I55" s="3">
        <f t="shared" si="2"/>
        <v>-0.5624217568209885</v>
      </c>
      <c r="J55" s="3">
        <f t="shared" si="3"/>
        <v>1.0707852244559195</v>
      </c>
      <c r="K55">
        <f>IF(AND(C55&gt;$H$366,C55&lt;$H$365),1,B_Y/COS(PI()/2+Data!G55)-BD_len)</f>
        <v>1.0835686663325443</v>
      </c>
      <c r="L55">
        <f>COS(G55)*K55+I55</f>
        <v>-0.72837373103213</v>
      </c>
      <c r="M55">
        <f>SIN(G55)*K55+J55</f>
        <v>0</v>
      </c>
      <c r="N55" s="5">
        <f>L55-COS(G55)*Params!$F$8</f>
        <v>-0.42206739463201254</v>
      </c>
      <c r="O55" s="5">
        <f>M55-SIN(G55)*Params!$F$8</f>
        <v>1.9764049251813602</v>
      </c>
      <c r="P55" s="5">
        <f>D55+Params!$I$6</f>
        <v>3.5081117965086026</v>
      </c>
      <c r="Q55" s="5">
        <f t="shared" si="6"/>
        <v>201.00000000000003</v>
      </c>
      <c r="R55" s="5">
        <f>A_X+COS(P55)*Params!$F$6</f>
        <v>-0.9592483220436188</v>
      </c>
      <c r="S55" s="5">
        <f>A_Y+SIN(P55)*Params!$F$6</f>
        <v>3.2705398108605457</v>
      </c>
      <c r="T55" s="5">
        <f t="shared" si="7"/>
        <v>1.4011953650746463</v>
      </c>
      <c r="U55" s="5">
        <f t="shared" si="8"/>
        <v>-1.1773503940722039</v>
      </c>
      <c r="V55" s="5">
        <f t="shared" si="9"/>
        <v>-67.45720858840158</v>
      </c>
      <c r="W55" s="5">
        <f>R55+COS(U55)*Params!$F$7</f>
        <v>-0.6371027208840265</v>
      </c>
      <c r="X55" s="5">
        <f>S55+SIN(U55)*Params!$F$7</f>
        <v>2.4944514587711595</v>
      </c>
      <c r="Y55" s="5">
        <f>W55+COS(G55)*Params!$F$8</f>
        <v>-0.943409057284144</v>
      </c>
      <c r="Z55" s="5">
        <f>X55+SIN(G55)*Params!$F$8</f>
        <v>0.5180465335897992</v>
      </c>
      <c r="AA55" s="1">
        <f t="shared" si="10"/>
        <v>-0.3940190630090413</v>
      </c>
      <c r="AB55" s="1">
        <f t="shared" si="11"/>
        <v>0.1</v>
      </c>
      <c r="AC55">
        <f t="shared" si="12"/>
        <v>-0.5493899942751027</v>
      </c>
      <c r="AD55">
        <f t="shared" si="13"/>
        <v>0.41804653358979926</v>
      </c>
      <c r="AE55">
        <f t="shared" si="14"/>
        <v>0.47659227005604454</v>
      </c>
    </row>
    <row r="56" spans="1:31" ht="12.75">
      <c r="A56" s="1">
        <f t="shared" si="16"/>
        <v>-0.20625</v>
      </c>
      <c r="B56" s="1">
        <v>0.1</v>
      </c>
      <c r="C56">
        <v>52</v>
      </c>
      <c r="D56">
        <f t="shared" si="4"/>
        <v>0.9075712110370514</v>
      </c>
      <c r="E56" s="2">
        <f>COS(D56+Params!$H$3)*A_LEN+A_X</f>
        <v>-0.055795145018665504</v>
      </c>
      <c r="F56" s="2">
        <f>SIN(D56+Params!$H$3)*A_LEN+A_Y</f>
        <v>4.45213143387195</v>
      </c>
      <c r="G56">
        <f t="shared" si="1"/>
        <v>-1.7312242415566983</v>
      </c>
      <c r="H56">
        <f t="shared" si="5"/>
        <v>-99.19184243193575</v>
      </c>
      <c r="I56" s="3">
        <f t="shared" si="2"/>
        <v>-0.601946594476848</v>
      </c>
      <c r="J56" s="3">
        <f t="shared" si="3"/>
        <v>1.077045889725004</v>
      </c>
      <c r="K56">
        <f>IF(AND(C56&gt;$H$366,C56&lt;$H$365),1,B_Y/COS(PI()/2+Data!G56)-BD_len)</f>
        <v>1.091056121326253</v>
      </c>
      <c r="L56">
        <f>COS(G56)*K56+I56</f>
        <v>-0.7762325988201733</v>
      </c>
      <c r="M56">
        <f>SIN(G56)*K56+J56</f>
        <v>0</v>
      </c>
      <c r="N56" s="5">
        <f>L56-COS(G56)*Params!$F$8</f>
        <v>-0.45675131653476936</v>
      </c>
      <c r="O56" s="5">
        <f>M56-SIN(G56)*Params!$F$8</f>
        <v>1.974318036758332</v>
      </c>
      <c r="P56" s="5">
        <f>D56+Params!$I$6</f>
        <v>3.5255650890285457</v>
      </c>
      <c r="Q56" s="5">
        <f t="shared" si="6"/>
        <v>202</v>
      </c>
      <c r="R56" s="5">
        <f>A_X+COS(P56)*Params!$F$6</f>
        <v>-0.9551526471740908</v>
      </c>
      <c r="S56" s="5">
        <f>A_Y+SIN(P56)*Params!$F$6</f>
        <v>3.260142334471693</v>
      </c>
      <c r="T56" s="5">
        <f t="shared" si="7"/>
        <v>1.379038799661962</v>
      </c>
      <c r="U56" s="5">
        <f t="shared" si="8"/>
        <v>-1.2010143911522184</v>
      </c>
      <c r="V56" s="5">
        <f t="shared" si="9"/>
        <v>-68.81305574749632</v>
      </c>
      <c r="W56" s="5">
        <f>R56+COS(U56)*Params!$F$7</f>
        <v>-0.6514608786114147</v>
      </c>
      <c r="X56" s="5">
        <f>S56+SIN(U56)*Params!$F$7</f>
        <v>2.4766487299652056</v>
      </c>
      <c r="Y56" s="5">
        <f>W56+COS(G56)*Params!$F$8</f>
        <v>-0.9709421608968185</v>
      </c>
      <c r="Z56" s="5">
        <f>X56+SIN(G56)*Params!$F$8</f>
        <v>0.5023306932068736</v>
      </c>
      <c r="AA56" s="1">
        <f t="shared" si="10"/>
        <v>-0.3824302670381871</v>
      </c>
      <c r="AB56" s="1">
        <f t="shared" si="11"/>
        <v>0.1</v>
      </c>
      <c r="AC56">
        <f t="shared" si="12"/>
        <v>-0.5885118938586313</v>
      </c>
      <c r="AD56">
        <f t="shared" si="13"/>
        <v>0.40233069320687365</v>
      </c>
      <c r="AE56">
        <f t="shared" si="14"/>
        <v>0.5082162359093965</v>
      </c>
    </row>
    <row r="57" spans="1:31" ht="12.75">
      <c r="A57" s="1">
        <f t="shared" si="16"/>
        <v>-0.2</v>
      </c>
      <c r="B57" s="1">
        <v>0.1</v>
      </c>
      <c r="C57">
        <v>53</v>
      </c>
      <c r="D57">
        <f t="shared" si="4"/>
        <v>0.9250245035569946</v>
      </c>
      <c r="E57" s="2">
        <f>COS(D57+Params!$H$3)*A_LEN+A_X</f>
        <v>-0.07245868769165892</v>
      </c>
      <c r="F57" s="2">
        <f>SIN(D57+Params!$H$3)*A_LEN+A_Y</f>
        <v>4.457321427398241</v>
      </c>
      <c r="G57">
        <f t="shared" si="1"/>
        <v>-1.7379250471188128</v>
      </c>
      <c r="H57">
        <f t="shared" si="5"/>
        <v>-99.5757703099827</v>
      </c>
      <c r="I57" s="3">
        <f t="shared" si="2"/>
        <v>-0.6416133439508637</v>
      </c>
      <c r="J57" s="3">
        <f t="shared" si="3"/>
        <v>1.0836011597008337</v>
      </c>
      <c r="K57">
        <f>IF(AND(C57&gt;$H$366,C57&lt;$H$365),1,B_Y/COS(PI()/2+Data!G57)-BD_len)</f>
        <v>1.0989128917272666</v>
      </c>
      <c r="L57">
        <f>COS(G57)*K57+I57</f>
        <v>-0.8244194442303431</v>
      </c>
      <c r="M57">
        <f>SIN(G57)*K57+J57</f>
        <v>0</v>
      </c>
      <c r="N57" s="5">
        <f>L57-COS(G57)*Params!$F$8</f>
        <v>-0.4917159121202673</v>
      </c>
      <c r="O57" s="5">
        <f>M57-SIN(G57)*Params!$F$8</f>
        <v>1.9721329467663886</v>
      </c>
      <c r="P57" s="5">
        <f>D57+Params!$I$6</f>
        <v>3.543018381548489</v>
      </c>
      <c r="Q57" s="5">
        <f t="shared" si="6"/>
        <v>203</v>
      </c>
      <c r="R57" s="5">
        <f>A_X+COS(P57)*Params!$F$6</f>
        <v>-0.9508761351118229</v>
      </c>
      <c r="S57" s="5">
        <f>A_Y+SIN(P57)*Params!$F$6</f>
        <v>3.2498179210513136</v>
      </c>
      <c r="T57" s="5">
        <f t="shared" si="7"/>
        <v>1.3576844272109496</v>
      </c>
      <c r="U57" s="5">
        <f t="shared" si="8"/>
        <v>-1.2257995662825254</v>
      </c>
      <c r="V57" s="5">
        <f t="shared" si="9"/>
        <v>-70.23314167695551</v>
      </c>
      <c r="W57" s="5">
        <f>R57+COS(U57)*Params!$F$7</f>
        <v>-0.6666946795074953</v>
      </c>
      <c r="X57" s="5">
        <f>S57+SIN(U57)*Params!$F$7</f>
        <v>2.459038673166103</v>
      </c>
      <c r="Y57" s="5">
        <f>W57+COS(G57)*Params!$F$8</f>
        <v>-0.999398211617571</v>
      </c>
      <c r="Z57" s="5">
        <f>X57+SIN(G57)*Params!$F$8</f>
        <v>0.4869057263997143</v>
      </c>
      <c r="AA57" s="1">
        <f t="shared" si="10"/>
        <v>-0.370841471067333</v>
      </c>
      <c r="AB57" s="1">
        <f t="shared" si="11"/>
        <v>0.1</v>
      </c>
      <c r="AC57">
        <f t="shared" si="12"/>
        <v>-0.628556740550238</v>
      </c>
      <c r="AD57">
        <f t="shared" si="13"/>
        <v>0.3869057263997143</v>
      </c>
      <c r="AE57">
        <f t="shared" si="14"/>
        <v>0.5447796172120298</v>
      </c>
    </row>
    <row r="58" spans="1:31" ht="12.75">
      <c r="A58" s="1">
        <f t="shared" si="16"/>
        <v>-0.19374999999999998</v>
      </c>
      <c r="B58" s="1">
        <v>0.1</v>
      </c>
      <c r="C58">
        <v>54</v>
      </c>
      <c r="D58">
        <f t="shared" si="4"/>
        <v>0.9424777960769379</v>
      </c>
      <c r="E58" s="2">
        <f>COS(D58+Params!$H$3)*A_LEN+A_X</f>
        <v>-0.08921027030281925</v>
      </c>
      <c r="F58" s="2">
        <f>SIN(D58+Params!$H$3)*A_LEN+A_Y</f>
        <v>4.462219811543965</v>
      </c>
      <c r="G58">
        <f t="shared" si="1"/>
        <v>-1.7446521325217663</v>
      </c>
      <c r="H58">
        <f t="shared" si="5"/>
        <v>-99.96120391199601</v>
      </c>
      <c r="I58" s="3">
        <f t="shared" si="2"/>
        <v>-0.6813905800419237</v>
      </c>
      <c r="J58" s="3">
        <f t="shared" si="3"/>
        <v>1.0904493531815938</v>
      </c>
      <c r="K58">
        <f>IF(AND(C58&gt;$H$366,C58&lt;$H$365),1,B_Y/COS(PI()/2+Data!G58)-BD_len)</f>
        <v>1.1071393596756849</v>
      </c>
      <c r="L58">
        <f>COS(G58)*K58+I58</f>
        <v>-0.8729049917422718</v>
      </c>
      <c r="M58">
        <f>SIN(G58)*K58+J58</f>
        <v>0</v>
      </c>
      <c r="N58" s="5">
        <f>L58-COS(G58)*Params!$F$8</f>
        <v>-0.5269423809351759</v>
      </c>
      <c r="O58" s="5">
        <f>M58-SIN(G58)*Params!$F$8</f>
        <v>1.9698502156061355</v>
      </c>
      <c r="P58" s="5">
        <f>D58+Params!$I$6</f>
        <v>3.5604716740684323</v>
      </c>
      <c r="Q58" s="5">
        <f t="shared" si="6"/>
        <v>204</v>
      </c>
      <c r="R58" s="5">
        <f>A_X+COS(P58)*Params!$F$6</f>
        <v>-0.9464200885238165</v>
      </c>
      <c r="S58" s="5">
        <f>A_Y+SIN(P58)*Params!$F$6</f>
        <v>3.23956971551575</v>
      </c>
      <c r="T58" s="5">
        <f t="shared" si="7"/>
        <v>1.3372169441098714</v>
      </c>
      <c r="U58" s="5">
        <f t="shared" si="8"/>
        <v>-1.2517148008485728</v>
      </c>
      <c r="V58" s="5">
        <f t="shared" si="9"/>
        <v>-71.71797524268158</v>
      </c>
      <c r="W58" s="5">
        <f>R58+COS(U58)*Params!$F$7</f>
        <v>-0.6828249915264233</v>
      </c>
      <c r="X58" s="5">
        <f>S58+SIN(U58)*Params!$F$7</f>
        <v>2.4416921914343725</v>
      </c>
      <c r="Y58" s="5">
        <f>W58+COS(G58)*Params!$F$8</f>
        <v>-1.0287876023335192</v>
      </c>
      <c r="Z58" s="5">
        <f>X58+SIN(G58)*Params!$F$8</f>
        <v>0.47184197582823706</v>
      </c>
      <c r="AA58" s="1">
        <f t="shared" si="10"/>
        <v>-0.3592526750964788</v>
      </c>
      <c r="AB58" s="1">
        <f t="shared" si="11"/>
        <v>0.1</v>
      </c>
      <c r="AC58">
        <f t="shared" si="12"/>
        <v>-0.6695349272370403</v>
      </c>
      <c r="AD58">
        <f t="shared" si="13"/>
        <v>0.3718419758282371</v>
      </c>
      <c r="AE58">
        <f t="shared" si="14"/>
        <v>0.5865434737781562</v>
      </c>
    </row>
    <row r="59" spans="1:31" ht="12.75">
      <c r="A59" s="1">
        <f t="shared" si="16"/>
        <v>-0.1875</v>
      </c>
      <c r="B59" s="1">
        <v>0.1</v>
      </c>
      <c r="C59">
        <v>55</v>
      </c>
      <c r="D59">
        <f t="shared" si="4"/>
        <v>0.9599310885968813</v>
      </c>
      <c r="E59" s="2">
        <f>COS(D59+Params!$H$3)*A_LEN+A_X</f>
        <v>-0.10604479015779317</v>
      </c>
      <c r="F59" s="2">
        <f>SIN(D59+Params!$H$3)*A_LEN+A_Y</f>
        <v>4.466825094213855</v>
      </c>
      <c r="G59">
        <f t="shared" si="1"/>
        <v>-1.751400526352374</v>
      </c>
      <c r="H59">
        <f t="shared" si="5"/>
        <v>-100.34785839698195</v>
      </c>
      <c r="I59" s="3">
        <f t="shared" si="2"/>
        <v>-0.721246619433387</v>
      </c>
      <c r="J59" s="3">
        <f t="shared" si="3"/>
        <v>1.097587938243378</v>
      </c>
      <c r="K59">
        <f>IF(AND(C59&gt;$H$366,C59&lt;$H$365),1,B_Y/COS(PI()/2+Data!G59)-BD_len)</f>
        <v>1.1157349843684656</v>
      </c>
      <c r="L59">
        <f>COS(G59)*K59+I59</f>
        <v>-0.9216593764284218</v>
      </c>
      <c r="M59">
        <f>SIN(G59)*K59+J59</f>
        <v>0</v>
      </c>
      <c r="N59" s="5">
        <f>L59-COS(G59)*Params!$F$8</f>
        <v>-0.5624114191575049</v>
      </c>
      <c r="O59" s="5">
        <f>M59-SIN(G59)*Params!$F$8</f>
        <v>1.9674706872522074</v>
      </c>
      <c r="P59" s="5">
        <f>D59+Params!$I$6</f>
        <v>3.577924966588376</v>
      </c>
      <c r="Q59" s="5">
        <f t="shared" si="6"/>
        <v>205.00000000000003</v>
      </c>
      <c r="R59" s="5">
        <f>A_X+COS(P59)*Params!$F$6</f>
        <v>-0.9417858647650297</v>
      </c>
      <c r="S59" s="5">
        <f>A_Y+SIN(P59)*Params!$F$6</f>
        <v>3.229400839567685</v>
      </c>
      <c r="T59" s="5">
        <f t="shared" si="7"/>
        <v>1.3177225350213078</v>
      </c>
      <c r="U59" s="5">
        <f t="shared" si="8"/>
        <v>-1.2787613719182986</v>
      </c>
      <c r="V59" s="5">
        <f t="shared" si="9"/>
        <v>-73.2676296152775</v>
      </c>
      <c r="W59" s="5">
        <f>R59+COS(U59)*Params!$F$7</f>
        <v>-0.6998643942902242</v>
      </c>
      <c r="X59" s="5">
        <f>S59+SIN(U59)*Params!$F$7</f>
        <v>2.4246866538355074</v>
      </c>
      <c r="Y59" s="5">
        <f>W59+COS(G59)*Params!$F$8</f>
        <v>-1.0591123515611411</v>
      </c>
      <c r="Z59" s="5">
        <f>X59+SIN(G59)*Params!$F$8</f>
        <v>0.4572159665833</v>
      </c>
      <c r="AA59" s="1">
        <f t="shared" si="10"/>
        <v>-0.3476638791256247</v>
      </c>
      <c r="AB59" s="1">
        <f t="shared" si="11"/>
        <v>0.1</v>
      </c>
      <c r="AC59">
        <f t="shared" si="12"/>
        <v>-0.7114484724355165</v>
      </c>
      <c r="AD59">
        <f t="shared" si="13"/>
        <v>0.3572159665833</v>
      </c>
      <c r="AE59">
        <f t="shared" si="14"/>
        <v>0.6337621757128711</v>
      </c>
    </row>
    <row r="60" spans="1:31" ht="12.75">
      <c r="A60" s="1">
        <f t="shared" si="16"/>
        <v>-0.18125000000000002</v>
      </c>
      <c r="B60" s="1">
        <v>0.1</v>
      </c>
      <c r="C60">
        <v>56</v>
      </c>
      <c r="D60">
        <f t="shared" si="4"/>
        <v>0.9773843811168246</v>
      </c>
      <c r="E60" s="2">
        <f>COS(D60+Params!$H$3)*A_LEN+A_X</f>
        <v>-0.12295711929878059</v>
      </c>
      <c r="F60" s="2">
        <f>SIN(D60+Params!$H$3)*A_LEN+A_Y</f>
        <v>4.471135872594209</v>
      </c>
      <c r="G60">
        <f t="shared" si="1"/>
        <v>-1.7581652091793094</v>
      </c>
      <c r="H60">
        <f t="shared" si="5"/>
        <v>-100.73544617270997</v>
      </c>
      <c r="I60" s="3">
        <f t="shared" si="2"/>
        <v>-0.7611496012334779</v>
      </c>
      <c r="J60" s="3">
        <f t="shared" si="3"/>
        <v>1.1050135275295734</v>
      </c>
      <c r="K60">
        <f>IF(AND(C60&gt;$H$366,C60&lt;$H$365),1,B_Y/COS(PI()/2+Data!G60)-BD_len)</f>
        <v>1.1246982832174268</v>
      </c>
      <c r="L60">
        <f>COS(G60)*K60+I60</f>
        <v>-0.9706521841504314</v>
      </c>
      <c r="M60">
        <f>SIN(G60)*K60+J60</f>
        <v>0</v>
      </c>
      <c r="N60" s="5">
        <f>L60-COS(G60)*Params!$F$8</f>
        <v>-0.5981032329461509</v>
      </c>
      <c r="O60" s="5">
        <f>M60-SIN(G60)*Params!$F$8</f>
        <v>1.9649954908234755</v>
      </c>
      <c r="P60" s="5">
        <f>D60+Params!$I$6</f>
        <v>3.595378259108319</v>
      </c>
      <c r="Q60" s="5">
        <f t="shared" si="6"/>
        <v>206</v>
      </c>
      <c r="R60" s="5">
        <f>A_X+COS(P60)*Params!$F$6</f>
        <v>-0.9369748754649116</v>
      </c>
      <c r="S60" s="5">
        <f>A_Y+SIN(P60)*Params!$F$6</f>
        <v>3.2193143907452413</v>
      </c>
      <c r="T60" s="5">
        <f t="shared" si="7"/>
        <v>1.2992882254543492</v>
      </c>
      <c r="U60" s="5">
        <f t="shared" si="8"/>
        <v>-1.306931767289562</v>
      </c>
      <c r="V60" s="5">
        <f t="shared" si="9"/>
        <v>-74.88167437726575</v>
      </c>
      <c r="W60" s="5">
        <f>R60+COS(U60)*Params!$F$7</f>
        <v>-0.7178155082274363</v>
      </c>
      <c r="X60" s="5">
        <f>S60+SIN(U60)*Params!$F$7</f>
        <v>2.408105360749049</v>
      </c>
      <c r="Y60" s="5">
        <f>W60+COS(G60)*Params!$F$8</f>
        <v>-1.0903644594317168</v>
      </c>
      <c r="Z60" s="5">
        <f>X60+SIN(G60)*Params!$F$8</f>
        <v>0.44310986992557333</v>
      </c>
      <c r="AA60" s="1">
        <f t="shared" si="10"/>
        <v>-0.3360750831547706</v>
      </c>
      <c r="AB60" s="1">
        <f t="shared" si="11"/>
        <v>0.1</v>
      </c>
      <c r="AC60">
        <f t="shared" si="12"/>
        <v>-0.7542893762769463</v>
      </c>
      <c r="AD60">
        <f t="shared" si="13"/>
        <v>0.34310986992557335</v>
      </c>
      <c r="AE60">
        <f t="shared" si="14"/>
        <v>0.6866768460046084</v>
      </c>
    </row>
    <row r="61" spans="1:31" ht="12.75">
      <c r="A61" s="1">
        <f t="shared" si="16"/>
        <v>-0.175</v>
      </c>
      <c r="B61" s="1">
        <v>0.1</v>
      </c>
      <c r="C61">
        <v>57</v>
      </c>
      <c r="D61">
        <f t="shared" si="4"/>
        <v>0.9948376736367679</v>
      </c>
      <c r="E61" s="2">
        <f>COS(D61+Params!$H$3)*A_LEN+A_X</f>
        <v>-0.13994210606647817</v>
      </c>
      <c r="F61" s="2">
        <f>SIN(D61+Params!$H$3)*A_LEN+A_Y</f>
        <v>4.475150833580164</v>
      </c>
      <c r="G61">
        <f t="shared" si="1"/>
        <v>-1.7649411247120899</v>
      </c>
      <c r="H61">
        <f t="shared" si="5"/>
        <v>-101.12367753507543</v>
      </c>
      <c r="I61" s="3">
        <f t="shared" si="2"/>
        <v>-0.8010675688013781</v>
      </c>
      <c r="J61" s="3">
        <f t="shared" si="3"/>
        <v>1.112721878086207</v>
      </c>
      <c r="K61">
        <f>IF(AND(C61&gt;$H$366,C61&lt;$H$365),1,B_Y/COS(PI()/2+Data!G61)-BD_len)</f>
        <v>1.134026816852157</v>
      </c>
      <c r="L61">
        <f>COS(G61)*K61+I61</f>
        <v>-1.0198524937119835</v>
      </c>
      <c r="M61">
        <f>SIN(G61)*K61+J61</f>
        <v>0</v>
      </c>
      <c r="N61" s="5">
        <f>L61-COS(G61)*Params!$F$8</f>
        <v>-0.6339975533184029</v>
      </c>
      <c r="O61" s="5">
        <f>M61-SIN(G61)*Params!$F$8</f>
        <v>1.962426040637931</v>
      </c>
      <c r="P61" s="5">
        <f>D61+Params!$I$6</f>
        <v>3.612831551628262</v>
      </c>
      <c r="Q61" s="5">
        <f t="shared" si="6"/>
        <v>207</v>
      </c>
      <c r="R61" s="5">
        <f>A_X+COS(P61)*Params!$F$6</f>
        <v>-0.9319885860974086</v>
      </c>
      <c r="S61" s="5">
        <f>A_Y+SIN(P61)*Params!$F$6</f>
        <v>3.209313441478439</v>
      </c>
      <c r="T61" s="5">
        <f t="shared" si="7"/>
        <v>1.2820011099806021</v>
      </c>
      <c r="U61" s="5">
        <f t="shared" si="8"/>
        <v>-1.336208519931285</v>
      </c>
      <c r="V61" s="5">
        <f t="shared" si="9"/>
        <v>-76.55910874148498</v>
      </c>
      <c r="W61" s="5">
        <f>R61+COS(U61)*Params!$F$7</f>
        <v>-0.7366693095133352</v>
      </c>
      <c r="X61" s="5">
        <f>S61+SIN(U61)*Params!$F$7</f>
        <v>2.3920366837090965</v>
      </c>
      <c r="Y61" s="5">
        <f>W61+COS(G61)*Params!$F$8</f>
        <v>-1.122524249906916</v>
      </c>
      <c r="Z61" s="5">
        <f>X61+SIN(G61)*Params!$F$8</f>
        <v>0.4296106430711655</v>
      </c>
      <c r="AA61" s="1">
        <f t="shared" si="10"/>
        <v>-0.32448628718391637</v>
      </c>
      <c r="AB61" s="1">
        <f t="shared" si="11"/>
        <v>0.1</v>
      </c>
      <c r="AC61">
        <f t="shared" si="12"/>
        <v>-0.7980379627229995</v>
      </c>
      <c r="AD61">
        <f t="shared" si="13"/>
        <v>0.3296106430711655</v>
      </c>
      <c r="AE61">
        <f t="shared" si="14"/>
        <v>0.7455077659728628</v>
      </c>
    </row>
    <row r="62" spans="1:31" ht="12.75">
      <c r="A62" s="1">
        <f t="shared" si="16"/>
        <v>-0.16875</v>
      </c>
      <c r="B62" s="1">
        <v>0.1</v>
      </c>
      <c r="C62">
        <v>58</v>
      </c>
      <c r="D62">
        <f t="shared" si="4"/>
        <v>1.0122909661567112</v>
      </c>
      <c r="E62" s="2">
        <f>COS(D62+Params!$H$3)*A_LEN+A_X</f>
        <v>-0.15699457666937908</v>
      </c>
      <c r="F62" s="2">
        <f>SIN(D62+Params!$H$3)*A_LEN+A_Y</f>
        <v>4.478868754175713</v>
      </c>
      <c r="G62">
        <f t="shared" si="1"/>
        <v>-1.771723191165657</v>
      </c>
      <c r="H62">
        <f t="shared" si="5"/>
        <v>-101.51226131924209</v>
      </c>
      <c r="I62" s="3">
        <f t="shared" si="2"/>
        <v>-0.8409685523454157</v>
      </c>
      <c r="J62" s="3">
        <f t="shared" si="3"/>
        <v>1.1207078957994572</v>
      </c>
      <c r="K62">
        <f>IF(AND(C62&gt;$H$366,C62&lt;$H$365),1,B_Y/COS(PI()/2+Data!G62)-BD_len)</f>
        <v>1.1437171781263462</v>
      </c>
      <c r="L62">
        <f>COS(G62)*K62+I62</f>
        <v>-1.0692289208591856</v>
      </c>
      <c r="M62">
        <f>SIN(G62)*K62+J62</f>
        <v>0</v>
      </c>
      <c r="N62" s="5">
        <f>L62-COS(G62)*Params!$F$8</f>
        <v>-0.6700736526175926</v>
      </c>
      <c r="O62" s="5">
        <f>M62-SIN(G62)*Params!$F$8</f>
        <v>1.9597640347335141</v>
      </c>
      <c r="P62" s="5">
        <f>D62+Params!$I$6</f>
        <v>3.6302848441482056</v>
      </c>
      <c r="Q62" s="5">
        <f t="shared" si="6"/>
        <v>208</v>
      </c>
      <c r="R62" s="5">
        <f>A_X+COS(P62)*Params!$F$6</f>
        <v>-0.9268285155345648</v>
      </c>
      <c r="S62" s="5">
        <f>A_Y+SIN(P62)*Params!$F$6</f>
        <v>3.199401038153306</v>
      </c>
      <c r="T62" s="5">
        <f t="shared" si="7"/>
        <v>1.2659474554179229</v>
      </c>
      <c r="U62" s="5">
        <f t="shared" si="8"/>
        <v>-1.3665631163818936</v>
      </c>
      <c r="V62" s="5">
        <f t="shared" si="9"/>
        <v>-78.29829900692764</v>
      </c>
      <c r="W62" s="5">
        <f>R62+COS(U62)*Params!$F$7</f>
        <v>-0.7564035124227408</v>
      </c>
      <c r="X62" s="5">
        <f>S62+SIN(U62)*Params!$F$7</f>
        <v>2.376572844111786</v>
      </c>
      <c r="Y62" s="5">
        <f>W62+COS(G62)*Params!$F$8</f>
        <v>-1.155558780664334</v>
      </c>
      <c r="Z62" s="5">
        <f>X62+SIN(G62)*Params!$F$8</f>
        <v>0.416808809378272</v>
      </c>
      <c r="AA62" s="1">
        <f t="shared" si="10"/>
        <v>-0.3128974912130622</v>
      </c>
      <c r="AB62" s="1">
        <f t="shared" si="11"/>
        <v>0.1</v>
      </c>
      <c r="AC62">
        <f t="shared" si="12"/>
        <v>-0.8426612894512717</v>
      </c>
      <c r="AD62">
        <f t="shared" si="13"/>
        <v>0.31680880937827205</v>
      </c>
      <c r="AE62">
        <f t="shared" si="14"/>
        <v>0.8104458704393582</v>
      </c>
    </row>
    <row r="63" spans="1:31" ht="12.75">
      <c r="A63" s="1">
        <f t="shared" si="16"/>
        <v>-0.16249999999999998</v>
      </c>
      <c r="B63" s="1">
        <v>0.1</v>
      </c>
      <c r="C63">
        <v>59</v>
      </c>
      <c r="D63">
        <f t="shared" si="4"/>
        <v>1.0297442586766545</v>
      </c>
      <c r="E63" s="2">
        <f>COS(D63+Params!$H$3)*A_LEN+A_X</f>
        <v>-0.17410933675974677</v>
      </c>
      <c r="F63" s="2">
        <f>SIN(D63+Params!$H$3)*A_LEN+A_Y</f>
        <v>4.4822885018662255</v>
      </c>
      <c r="G63">
        <f t="shared" si="1"/>
        <v>-1.7785063127677272</v>
      </c>
      <c r="H63">
        <f t="shared" si="5"/>
        <v>-101.90090555896472</v>
      </c>
      <c r="I63" s="3">
        <f t="shared" si="2"/>
        <v>-0.8808206517678406</v>
      </c>
      <c r="J63" s="3">
        <f t="shared" si="3"/>
        <v>1.1289656444475842</v>
      </c>
      <c r="K63">
        <f>IF(AND(C63&gt;$H$366,C63&lt;$H$365),1,B_Y/COS(PI()/2+Data!G63)-BD_len)</f>
        <v>1.1537649852584018</v>
      </c>
      <c r="L63">
        <f>COS(G63)*K63+I63</f>
        <v>-1.1187496640075667</v>
      </c>
      <c r="M63">
        <f>SIN(G63)*K63+J63</f>
        <v>0</v>
      </c>
      <c r="N63" s="5">
        <f>L63-COS(G63)*Params!$F$8</f>
        <v>-0.7063103626251652</v>
      </c>
      <c r="O63" s="5">
        <f>M63-SIN(G63)*Params!$F$8</f>
        <v>1.9570114518508053</v>
      </c>
      <c r="P63" s="5">
        <f>D63+Params!$I$6</f>
        <v>3.647738136668149</v>
      </c>
      <c r="Q63" s="5">
        <f t="shared" si="6"/>
        <v>209.00000000000003</v>
      </c>
      <c r="R63" s="5">
        <f>A_X+COS(P63)*Params!$F$6</f>
        <v>-0.9214962355838605</v>
      </c>
      <c r="S63" s="5">
        <f>A_Y+SIN(P63)*Params!$F$6</f>
        <v>3.1895802001839186</v>
      </c>
      <c r="T63" s="5">
        <f t="shared" si="7"/>
        <v>1.251211684443705</v>
      </c>
      <c r="U63" s="5">
        <f t="shared" si="8"/>
        <v>-1.3979550433892889</v>
      </c>
      <c r="V63" s="5">
        <f t="shared" si="9"/>
        <v>-80.09692393523413</v>
      </c>
      <c r="W63" s="5">
        <f>R63+COS(U63)*Params!$F$7</f>
        <v>-0.7769811189123195</v>
      </c>
      <c r="X63" s="5">
        <f>S63+SIN(U63)*Params!$F$7</f>
        <v>2.3618083115281703</v>
      </c>
      <c r="Y63" s="5">
        <f>W63+COS(G63)*Params!$F$8</f>
        <v>-1.189420420294721</v>
      </c>
      <c r="Z63" s="5">
        <f>X63+SIN(G63)*Params!$F$8</f>
        <v>0.404796859677365</v>
      </c>
      <c r="AA63" s="1">
        <f t="shared" si="10"/>
        <v>-0.301308695242208</v>
      </c>
      <c r="AB63" s="1">
        <f t="shared" si="11"/>
        <v>0.1</v>
      </c>
      <c r="AC63">
        <f t="shared" si="12"/>
        <v>-0.888111725052513</v>
      </c>
      <c r="AD63">
        <f t="shared" si="13"/>
        <v>0.30479685967736503</v>
      </c>
      <c r="AE63">
        <f t="shared" si="14"/>
        <v>0.8816435618449339</v>
      </c>
    </row>
    <row r="64" spans="1:31" ht="12.75">
      <c r="A64" s="1">
        <f t="shared" si="16"/>
        <v>-0.15625</v>
      </c>
      <c r="B64" s="1">
        <v>0.1</v>
      </c>
      <c r="C64">
        <v>60</v>
      </c>
      <c r="D64">
        <f t="shared" si="4"/>
        <v>1.0471975511965976</v>
      </c>
      <c r="E64" s="2">
        <f>COS(D64+Params!$H$3)*A_LEN+A_X</f>
        <v>-0.19128117301586328</v>
      </c>
      <c r="F64" s="2">
        <f>SIN(D64+Params!$H$3)*A_LEN+A_Y</f>
        <v>4.485409034963427</v>
      </c>
      <c r="G64">
        <f t="shared" si="1"/>
        <v>-1.7852853913447082</v>
      </c>
      <c r="H64">
        <f t="shared" si="5"/>
        <v>-102.2893181504133</v>
      </c>
      <c r="I64" s="3">
        <f t="shared" si="2"/>
        <v>-0.920592119226599</v>
      </c>
      <c r="J64" s="3">
        <f t="shared" si="3"/>
        <v>1.1374883593351317</v>
      </c>
      <c r="K64">
        <f>IF(AND(C64&gt;$H$366,C64&lt;$H$365),1,B_Y/COS(PI()/2+Data!G64)-BD_len)</f>
        <v>1.1641648792081165</v>
      </c>
      <c r="L64">
        <f>COS(G64)*K64+I64</f>
        <v>-1.1683825515655366</v>
      </c>
      <c r="M64">
        <f>SIN(G64)*K64+J64</f>
        <v>0</v>
      </c>
      <c r="N64" s="5">
        <f>L64-COS(G64)*Params!$F$8</f>
        <v>-0.7426860943635489</v>
      </c>
      <c r="O64" s="5">
        <f>M64-SIN(G64)*Params!$F$8</f>
        <v>1.9541705468882895</v>
      </c>
      <c r="P64" s="5">
        <f>D64+Params!$I$6</f>
        <v>3.6651914291880923</v>
      </c>
      <c r="Q64" s="5">
        <f t="shared" si="6"/>
        <v>210.00000000000003</v>
      </c>
      <c r="R64" s="5">
        <f>A_X+COS(P64)*Params!$F$6</f>
        <v>-0.9159933705094239</v>
      </c>
      <c r="S64" s="5">
        <f>A_Y+SIN(P64)*Params!$F$6</f>
        <v>3.1798539190926602</v>
      </c>
      <c r="T64" s="5">
        <f t="shared" si="7"/>
        <v>1.2378752525450134</v>
      </c>
      <c r="U64" s="5">
        <f t="shared" si="8"/>
        <v>-1.4303310442115067</v>
      </c>
      <c r="V64" s="5">
        <f t="shared" si="9"/>
        <v>-81.9519321398593</v>
      </c>
      <c r="W64" s="5">
        <f>R64+COS(U64)*Params!$F$7</f>
        <v>-0.7983492496058264</v>
      </c>
      <c r="X64" s="5">
        <f>S64+SIN(U64)*Params!$F$7</f>
        <v>2.3478378258516015</v>
      </c>
      <c r="Y64" s="5">
        <f>W64+COS(G64)*Params!$F$8</f>
        <v>-1.224045706807814</v>
      </c>
      <c r="Z64" s="5">
        <f>X64+SIN(G64)*Params!$F$8</f>
        <v>0.393667278963312</v>
      </c>
      <c r="AA64" s="1">
        <f t="shared" si="10"/>
        <v>-0.2897198992713539</v>
      </c>
      <c r="AB64" s="1">
        <f t="shared" si="11"/>
        <v>0.1</v>
      </c>
      <c r="AC64">
        <f t="shared" si="12"/>
        <v>-0.9343258075364602</v>
      </c>
      <c r="AD64">
        <f t="shared" si="13"/>
        <v>0.293667278963312</v>
      </c>
      <c r="AE64">
        <f t="shared" si="14"/>
        <v>0.9592051853623743</v>
      </c>
    </row>
    <row r="65" spans="1:31" ht="12.75">
      <c r="A65" s="1">
        <f t="shared" si="16"/>
        <v>-0.15000000000000002</v>
      </c>
      <c r="B65" s="1">
        <v>0.1</v>
      </c>
      <c r="C65">
        <v>61</v>
      </c>
      <c r="D65">
        <f t="shared" si="4"/>
        <v>1.064650843716541</v>
      </c>
      <c r="E65" s="2">
        <f>COS(D65+Params!$H$3)*A_LEN+A_X</f>
        <v>-0.20850485473004368</v>
      </c>
      <c r="F65" s="2">
        <f>SIN(D65+Params!$H$3)*A_LEN+A_Y</f>
        <v>4.488229402922705</v>
      </c>
      <c r="G65">
        <f t="shared" si="1"/>
        <v>-1.792055337921113</v>
      </c>
      <c r="H65">
        <f t="shared" si="5"/>
        <v>-102.67720751677032</v>
      </c>
      <c r="I65" s="3">
        <f t="shared" si="2"/>
        <v>-0.9602514408857116</v>
      </c>
      <c r="J65" s="3">
        <f t="shared" si="3"/>
        <v>1.14626846543295</v>
      </c>
      <c r="K65">
        <f>IF(AND(C65&gt;$H$366,C65&lt;$H$365),1,B_Y/COS(PI()/2+Data!G65)-BD_len)</f>
        <v>1.1749105253605343</v>
      </c>
      <c r="L65">
        <f>COS(G65)*K65+I65</f>
        <v>-1.218095090714356</v>
      </c>
      <c r="M65">
        <f>SIN(G65)*K65+J65</f>
        <v>0</v>
      </c>
      <c r="N65" s="5">
        <f>L65-COS(G65)*Params!$F$8</f>
        <v>-0.7791788596259974</v>
      </c>
      <c r="O65" s="5">
        <f>M65-SIN(G65)*Params!$F$8</f>
        <v>1.9512438448556835</v>
      </c>
      <c r="P65" s="5">
        <f>D65+Params!$I$6</f>
        <v>3.6826447217080354</v>
      </c>
      <c r="Q65" s="5">
        <f t="shared" si="6"/>
        <v>211</v>
      </c>
      <c r="R65" s="5">
        <f>A_X+COS(P65)*Params!$F$6</f>
        <v>-0.910321596537264</v>
      </c>
      <c r="S65" s="5">
        <f>A_Y+SIN(P65)*Params!$F$6</f>
        <v>3.1702251575989706</v>
      </c>
      <c r="T65" s="5">
        <f t="shared" si="7"/>
        <v>1.2260154396507106</v>
      </c>
      <c r="U65" s="5">
        <f t="shared" si="8"/>
        <v>-1.4636246589027342</v>
      </c>
      <c r="V65" s="5">
        <f t="shared" si="9"/>
        <v>-83.85951574640139</v>
      </c>
      <c r="W65" s="5">
        <f>R65+COS(U65)*Params!$F$7</f>
        <v>-0.8204383777376895</v>
      </c>
      <c r="X65" s="5">
        <f>S65+SIN(U65)*Params!$F$7</f>
        <v>2.334754077564765</v>
      </c>
      <c r="Y65" s="5">
        <f>W65+COS(G65)*Params!$F$8</f>
        <v>-1.2593546088260479</v>
      </c>
      <c r="Z65" s="5">
        <f>X65+SIN(G65)*Params!$F$8</f>
        <v>0.3835102327090816</v>
      </c>
      <c r="AA65" s="1">
        <f t="shared" si="10"/>
        <v>-0.2781311033004998</v>
      </c>
      <c r="AB65" s="1">
        <f t="shared" si="11"/>
        <v>0.1</v>
      </c>
      <c r="AC65">
        <f t="shared" si="12"/>
        <v>-0.981223505525548</v>
      </c>
      <c r="AD65">
        <f t="shared" si="13"/>
        <v>0.2835102327090816</v>
      </c>
      <c r="AE65">
        <f t="shared" si="14"/>
        <v>1.0431776198466027</v>
      </c>
    </row>
    <row r="66" spans="1:31" ht="12.75">
      <c r="A66" s="1">
        <f t="shared" si="16"/>
        <v>-0.14375</v>
      </c>
      <c r="B66" s="1">
        <v>0.1</v>
      </c>
      <c r="C66">
        <v>62</v>
      </c>
      <c r="D66">
        <f t="shared" si="4"/>
        <v>1.0821041362364843</v>
      </c>
      <c r="E66" s="2">
        <f>COS(D66+Params!$H$3)*A_LEN+A_X</f>
        <v>-0.22577513540201627</v>
      </c>
      <c r="F66" s="2">
        <f>SIN(D66+Params!$H$3)*A_LEN+A_Y</f>
        <v>4.490748746632661</v>
      </c>
      <c r="G66">
        <f t="shared" si="1"/>
        <v>-1.7988110842673046</v>
      </c>
      <c r="H66">
        <f t="shared" si="5"/>
        <v>-103.06428326986803</v>
      </c>
      <c r="I66" s="3">
        <f t="shared" si="2"/>
        <v>-0.9997674173337462</v>
      </c>
      <c r="J66" s="3">
        <f t="shared" si="3"/>
        <v>1.1552975999039958</v>
      </c>
      <c r="K66">
        <f>IF(AND(C66&gt;$H$366,C66&lt;$H$365),1,B_Y/COS(PI()/2+Data!G66)-BD_len)</f>
        <v>1.1859946195566975</v>
      </c>
      <c r="L66">
        <f>COS(G66)*K66+I66</f>
        <v>-1.2678545174961777</v>
      </c>
      <c r="M66">
        <f>SIN(G66)*K66+J66</f>
        <v>0</v>
      </c>
      <c r="N66" s="5">
        <f>L66-COS(G66)*Params!$F$8</f>
        <v>-0.8157662942584745</v>
      </c>
      <c r="O66" s="5">
        <f>M66-SIN(G66)*Params!$F$8</f>
        <v>1.9482341333653346</v>
      </c>
      <c r="P66" s="5">
        <f>D66+Params!$I$6</f>
        <v>3.7000980142279785</v>
      </c>
      <c r="Q66" s="5">
        <f t="shared" si="6"/>
        <v>212</v>
      </c>
      <c r="R66" s="5">
        <f>A_X+COS(P66)*Params!$F$6</f>
        <v>-0.9044826413446763</v>
      </c>
      <c r="S66" s="5">
        <f>A_Y+SIN(P66)*Params!$F$6</f>
        <v>3.160696848716877</v>
      </c>
      <c r="T66" s="5">
        <f t="shared" si="7"/>
        <v>1.2157040866748596</v>
      </c>
      <c r="U66" s="5">
        <f t="shared" si="8"/>
        <v>-1.4977561199662197</v>
      </c>
      <c r="V66" s="5">
        <f t="shared" si="9"/>
        <v>-85.8151044139542</v>
      </c>
      <c r="W66" s="5">
        <f>R66+COS(U66)*Params!$F$7</f>
        <v>-0.8431620848278828</v>
      </c>
      <c r="X66" s="5">
        <f>S66+SIN(U66)*Params!$F$7</f>
        <v>2.3226451152637657</v>
      </c>
      <c r="Y66" s="5">
        <f>W66+COS(G66)*Params!$F$8</f>
        <v>-1.2952503080655862</v>
      </c>
      <c r="Z66" s="5">
        <f>X66+SIN(G66)*Params!$F$8</f>
        <v>0.37441098189843114</v>
      </c>
      <c r="AA66" s="1">
        <f t="shared" si="10"/>
        <v>-0.26654230732964557</v>
      </c>
      <c r="AB66" s="1">
        <f t="shared" si="11"/>
        <v>0.1</v>
      </c>
      <c r="AC66">
        <f t="shared" si="12"/>
        <v>-1.0287080007359406</v>
      </c>
      <c r="AD66">
        <f t="shared" si="13"/>
        <v>0.27441098189843116</v>
      </c>
      <c r="AE66">
        <f t="shared" si="14"/>
        <v>1.1335415377645972</v>
      </c>
    </row>
    <row r="67" spans="1:31" ht="12.75">
      <c r="A67" s="1">
        <f t="shared" si="16"/>
        <v>-0.1375</v>
      </c>
      <c r="B67" s="1">
        <v>0.1</v>
      </c>
      <c r="C67">
        <v>63</v>
      </c>
      <c r="D67">
        <f t="shared" si="4"/>
        <v>1.0995574287564276</v>
      </c>
      <c r="E67" s="2">
        <f>COS(D67+Params!$H$3)*A_LEN+A_X</f>
        <v>-0.2430867543369734</v>
      </c>
      <c r="F67" s="2">
        <f>SIN(D67+Params!$H$3)*A_LEN+A_Y</f>
        <v>4.492966298676794</v>
      </c>
      <c r="G67">
        <f t="shared" si="1"/>
        <v>-1.8055475943308301</v>
      </c>
      <c r="H67">
        <f t="shared" si="5"/>
        <v>-103.45025686515545</v>
      </c>
      <c r="I67" s="3">
        <f t="shared" si="2"/>
        <v>-1.0391092421628678</v>
      </c>
      <c r="J67" s="3">
        <f t="shared" si="3"/>
        <v>1.1645666388526434</v>
      </c>
      <c r="K67">
        <f>IF(AND(C67&gt;$H$366,C67&lt;$H$365),1,B_Y/COS(PI()/2+Data!G67)-BD_len)</f>
        <v>1.197408898478451</v>
      </c>
      <c r="L67">
        <f>COS(G67)*K67+I67</f>
        <v>-1.3176278480527321</v>
      </c>
      <c r="M67">
        <f>SIN(G67)*K67+J67</f>
        <v>0</v>
      </c>
      <c r="N67" s="5">
        <f>L67-COS(G67)*Params!$F$8</f>
        <v>-0.8524256832053216</v>
      </c>
      <c r="O67" s="5">
        <f>M67-SIN(G67)*Params!$F$8</f>
        <v>1.9451444537157856</v>
      </c>
      <c r="P67" s="5">
        <f>D67+Params!$I$6</f>
        <v>3.717551306747922</v>
      </c>
      <c r="Q67" s="5">
        <f t="shared" si="6"/>
        <v>213</v>
      </c>
      <c r="R67" s="5">
        <f>A_X+COS(P67)*Params!$F$6</f>
        <v>-0.8984782835339755</v>
      </c>
      <c r="S67" s="5">
        <f>A_Y+SIN(P67)*Params!$F$6</f>
        <v>3.1512718948615674</v>
      </c>
      <c r="T67" s="5">
        <f t="shared" si="7"/>
        <v>1.207006315758912</v>
      </c>
      <c r="U67" s="5">
        <f t="shared" si="8"/>
        <v>-1.532632664659919</v>
      </c>
      <c r="V67" s="5">
        <f t="shared" si="9"/>
        <v>-87.81338322890257</v>
      </c>
      <c r="W67" s="5">
        <f>R67+COS(U67)*Params!$F$7</f>
        <v>-0.8664174412499328</v>
      </c>
      <c r="X67" s="5">
        <f>S67+SIN(U67)*Params!$F$7</f>
        <v>2.3115915860610503</v>
      </c>
      <c r="Y67" s="5">
        <f>W67+COS(G67)*Params!$F$8</f>
        <v>-1.3316196060973433</v>
      </c>
      <c r="Z67" s="5">
        <f>X67+SIN(G67)*Params!$F$8</f>
        <v>0.3664471323452647</v>
      </c>
      <c r="AA67" s="1">
        <f t="shared" si="10"/>
        <v>-0.25495351135879146</v>
      </c>
      <c r="AB67" s="1">
        <f t="shared" si="11"/>
        <v>0.1</v>
      </c>
      <c r="AC67">
        <f t="shared" si="12"/>
        <v>-1.0766660947385518</v>
      </c>
      <c r="AD67">
        <f t="shared" si="13"/>
        <v>0.26644713234526474</v>
      </c>
      <c r="AE67">
        <f t="shared" si="14"/>
        <v>1.2302039538945793</v>
      </c>
    </row>
    <row r="68" spans="1:31" ht="12.75">
      <c r="A68" s="1">
        <f t="shared" si="16"/>
        <v>-0.13124999999999998</v>
      </c>
      <c r="B68" s="1">
        <v>0.1</v>
      </c>
      <c r="C68">
        <v>64</v>
      </c>
      <c r="D68">
        <f t="shared" si="4"/>
        <v>1.117010721276371</v>
      </c>
      <c r="E68" s="2">
        <f>COS(D68+Params!$H$3)*A_LEN+A_X</f>
        <v>-0.2604344382480861</v>
      </c>
      <c r="F68" s="2">
        <f>SIN(D68+Params!$H$3)*A_LEN+A_Y</f>
        <v>4.494881383567271</v>
      </c>
      <c r="G68">
        <f aca="true" t="shared" si="17" ref="G68:G131">ATAN2(E68-B_X,F68-B_Y)</f>
        <v>-1.8122598754880128</v>
      </c>
      <c r="H68">
        <f t="shared" si="5"/>
        <v>-103.8348422463672</v>
      </c>
      <c r="I68" s="3">
        <f aca="true" t="shared" si="18" ref="I68:I131">B_X+COS(G68)*BD_len</f>
        <v>-1.0782465782216066</v>
      </c>
      <c r="J68" s="3">
        <f aca="true" t="shared" si="19" ref="J68:J131">B_Y+SIN(G68)*BD_len</f>
        <v>1.1740657280954112</v>
      </c>
      <c r="K68">
        <f>IF(AND(C68&gt;$H$366,C68&lt;$H$365),1,B_Y/COS(PI()/2+Data!G68)-BD_len)</f>
        <v>1.209144154362309</v>
      </c>
      <c r="L68">
        <f>COS(G68)*K68+I68</f>
        <v>-1.367381930851365</v>
      </c>
      <c r="M68">
        <f>SIN(G68)*K68+J68</f>
        <v>0</v>
      </c>
      <c r="N68" s="5">
        <f>L68-COS(G68)*Params!$F$8</f>
        <v>-0.8891339873177082</v>
      </c>
      <c r="O68" s="5">
        <f>M68-SIN(G68)*Params!$F$8</f>
        <v>1.941978090634863</v>
      </c>
      <c r="P68" s="5">
        <f>D68+Params!$I$6</f>
        <v>3.7350045992678655</v>
      </c>
      <c r="Q68" s="5">
        <f t="shared" si="6"/>
        <v>214.00000000000003</v>
      </c>
      <c r="R68" s="5">
        <f>A_X+COS(P68)*Params!$F$6</f>
        <v>-0.8923103520907167</v>
      </c>
      <c r="S68" s="5">
        <f>A_Y+SIN(P68)*Params!$F$6</f>
        <v>3.141953166965288</v>
      </c>
      <c r="T68" s="5">
        <f t="shared" si="7"/>
        <v>1.1999792802825306</v>
      </c>
      <c r="U68" s="5">
        <f t="shared" si="8"/>
        <v>-1.5681493073550477</v>
      </c>
      <c r="V68" s="5">
        <f t="shared" si="9"/>
        <v>-89.84833695780758</v>
      </c>
      <c r="W68" s="5">
        <f>R68+COS(U68)*Params!$F$7</f>
        <v>-0.8900860849985228</v>
      </c>
      <c r="X68" s="5">
        <f>S68+SIN(U68)*Params!$F$7</f>
        <v>2.301663948165477</v>
      </c>
      <c r="Y68" s="5">
        <f>W68+COS(G68)*Params!$F$8</f>
        <v>-1.3683340285321797</v>
      </c>
      <c r="Z68" s="5">
        <f>X68+SIN(G68)*Params!$F$8</f>
        <v>0.3596858575306139</v>
      </c>
      <c r="AA68" s="1">
        <f t="shared" si="10"/>
        <v>-0.24336471538793722</v>
      </c>
      <c r="AB68" s="1">
        <f t="shared" si="11"/>
        <v>0.1</v>
      </c>
      <c r="AC68">
        <f t="shared" si="12"/>
        <v>-1.1249693131442424</v>
      </c>
      <c r="AD68">
        <f t="shared" si="13"/>
        <v>0.2596858575306139</v>
      </c>
      <c r="AE68">
        <f t="shared" si="14"/>
        <v>1.332992700117639</v>
      </c>
    </row>
    <row r="69" spans="1:31" ht="12.75">
      <c r="A69" s="1">
        <f t="shared" si="16"/>
        <v>-0.125</v>
      </c>
      <c r="B69" s="1">
        <v>0.1</v>
      </c>
      <c r="C69">
        <v>65</v>
      </c>
      <c r="D69">
        <f aca="true" t="shared" si="20" ref="D69:D132">RADIANS(C69)</f>
        <v>1.1344640137963142</v>
      </c>
      <c r="E69" s="2">
        <f>COS(D69+Params!$H$3)*A_LEN+A_X</f>
        <v>-0.27781290286278426</v>
      </c>
      <c r="F69" s="2">
        <f>SIN(D69+Params!$H$3)*A_LEN+A_Y</f>
        <v>4.4964934179506795</v>
      </c>
      <c r="G69">
        <f t="shared" si="17"/>
        <v>-1.8189429895541505</v>
      </c>
      <c r="H69">
        <f aca="true" t="shared" si="21" ref="H69:H132">DEGREES(G69)</f>
        <v>-104.2177564763614</v>
      </c>
      <c r="I69" s="3">
        <f t="shared" si="18"/>
        <v>-1.1171496310783904</v>
      </c>
      <c r="J69" s="3">
        <f t="shared" si="19"/>
        <v>1.1837843177135152</v>
      </c>
      <c r="K69">
        <f>IF(AND(C69&gt;$H$366,C69&lt;$H$365),1,B_Y/COS(PI()/2+Data!G69)-BD_len)</f>
        <v>1.221190253984676</v>
      </c>
      <c r="L69">
        <f>COS(G69)*K69+I69</f>
        <v>-1.4170834997273072</v>
      </c>
      <c r="M69">
        <f>SIN(G69)*K69+J69</f>
        <v>0</v>
      </c>
      <c r="N69" s="5">
        <f>L69-COS(G69)*Params!$F$8</f>
        <v>-0.9258678719080559</v>
      </c>
      <c r="O69" s="5">
        <f>M69-SIN(G69)*Params!$F$8</f>
        <v>1.9387385607621617</v>
      </c>
      <c r="P69" s="5">
        <f>D69+Params!$I$6</f>
        <v>3.7524578917878086</v>
      </c>
      <c r="Q69" s="5">
        <f aca="true" t="shared" si="22" ref="Q69:Q132">DEGREES(P69)</f>
        <v>215</v>
      </c>
      <c r="R69" s="5">
        <f>A_X+COS(P69)*Params!$F$6</f>
        <v>-0.8859807258265675</v>
      </c>
      <c r="S69" s="5">
        <f>A_Y+SIN(P69)*Params!$F$6</f>
        <v>3.1327435036028284</v>
      </c>
      <c r="T69" s="5">
        <f aca="true" t="shared" si="23" ref="T69:T132">SQRT((R69-N69)^2+(S69-O69)^2)</f>
        <v>1.1946709956931532</v>
      </c>
      <c r="U69" s="5">
        <f aca="true" t="shared" si="24" ref="U69:U132">ATAN2(N69-R69,O69-S69)</f>
        <v>-1.6041900900189645</v>
      </c>
      <c r="V69" s="5">
        <f aca="true" t="shared" si="25" ref="V69:V132">DEGREES(U69)</f>
        <v>-91.91332169479827</v>
      </c>
      <c r="W69" s="5">
        <f>R69+COS(U69)*Params!$F$7</f>
        <v>-0.9140360283853531</v>
      </c>
      <c r="X69" s="5">
        <f>S69+SIN(U69)*Params!$F$7</f>
        <v>2.2929198205635677</v>
      </c>
      <c r="Y69" s="5">
        <f>W69+COS(G69)*Params!$F$8</f>
        <v>-1.4052516562046045</v>
      </c>
      <c r="Z69" s="5">
        <f>X69+SIN(G69)*Params!$F$8</f>
        <v>0.354181259801406</v>
      </c>
      <c r="AA69" s="1">
        <f aca="true" t="shared" si="26" ref="AA69:AA132">(A69*2)*$L$366</f>
        <v>-0.23177591941708311</v>
      </c>
      <c r="AB69" s="1">
        <f aca="true" t="shared" si="27" ref="AB69:AB132">(B69*10)*$M$365</f>
        <v>0.1</v>
      </c>
      <c r="AC69">
        <f aca="true" t="shared" si="28" ref="AC69:AC132">Y69-AA69</f>
        <v>-1.1734757367875213</v>
      </c>
      <c r="AD69">
        <f aca="true" t="shared" si="29" ref="AD69:AD132">Z69-AB69</f>
        <v>0.25418125980140605</v>
      </c>
      <c r="AE69">
        <f aca="true" t="shared" si="30" ref="AE69:AE132">AC69*AC69+AD69*AD69</f>
        <v>1.4416534176632458</v>
      </c>
    </row>
    <row r="70" spans="1:31" ht="12.75">
      <c r="A70" s="1">
        <f t="shared" si="16"/>
        <v>-0.11875000000000002</v>
      </c>
      <c r="B70" s="1">
        <v>0.1</v>
      </c>
      <c r="C70">
        <v>66</v>
      </c>
      <c r="D70">
        <f t="shared" si="20"/>
        <v>1.1519173063162575</v>
      </c>
      <c r="E70" s="2">
        <f>COS(D70+Params!$H$3)*A_LEN+A_X</f>
        <v>-0.2952168545323972</v>
      </c>
      <c r="F70" s="2">
        <f>SIN(D70+Params!$H$3)*A_LEN+A_Y</f>
        <v>4.497801910785732</v>
      </c>
      <c r="G70">
        <f t="shared" si="17"/>
        <v>-1.82559206349327</v>
      </c>
      <c r="H70">
        <f t="shared" si="21"/>
        <v>-104.59872035074339</v>
      </c>
      <c r="I70" s="3">
        <f t="shared" si="18"/>
        <v>-1.1557892192636294</v>
      </c>
      <c r="J70" s="3">
        <f t="shared" si="19"/>
        <v>1.1937112001136576</v>
      </c>
      <c r="K70">
        <f>IF(AND(C70&gt;$H$366,C70&lt;$H$365),1,B_Y/COS(PI()/2+Data!G70)-BD_len)</f>
        <v>1.2335361618289022</v>
      </c>
      <c r="L70">
        <f>COS(G70)*K70+I70</f>
        <v>-1.4666992275663413</v>
      </c>
      <c r="M70">
        <f>SIN(G70)*K70+J70</f>
        <v>0</v>
      </c>
      <c r="N70" s="5">
        <f>L70-COS(G70)*Params!$F$8</f>
        <v>-0.9626037370186769</v>
      </c>
      <c r="O70" s="5">
        <f>M70-SIN(G70)*Params!$F$8</f>
        <v>1.9354295999621143</v>
      </c>
      <c r="P70" s="5">
        <f>D70+Params!$I$6</f>
        <v>3.7699111843077517</v>
      </c>
      <c r="Q70" s="5">
        <f t="shared" si="22"/>
        <v>216</v>
      </c>
      <c r="R70" s="5">
        <f>A_X+COS(P70)*Params!$F$6</f>
        <v>-0.8794913328070044</v>
      </c>
      <c r="S70" s="5">
        <f>A_Y+SIN(P70)*Params!$F$6</f>
        <v>3.1236457101268655</v>
      </c>
      <c r="T70" s="5">
        <f t="shared" si="23"/>
        <v>1.191119303927569</v>
      </c>
      <c r="U70" s="5">
        <f t="shared" si="24"/>
        <v>-1.640629797680051</v>
      </c>
      <c r="V70" s="5">
        <f t="shared" si="25"/>
        <v>-94.00116315046907</v>
      </c>
      <c r="W70" s="5">
        <f>R70+COS(U70)*Params!$F$7</f>
        <v>-0.9381241680293075</v>
      </c>
      <c r="X70" s="5">
        <f>S70+SIN(U70)*Params!$F$7</f>
        <v>2.285401647082523</v>
      </c>
      <c r="Y70" s="5">
        <f>W70+COS(G70)*Params!$F$8</f>
        <v>-1.442219658576972</v>
      </c>
      <c r="Z70" s="5">
        <f>X70+SIN(G70)*Params!$F$8</f>
        <v>0.34997204712040864</v>
      </c>
      <c r="AA70" s="1">
        <f t="shared" si="26"/>
        <v>-0.220187123446229</v>
      </c>
      <c r="AB70" s="1">
        <f t="shared" si="27"/>
        <v>0.1</v>
      </c>
      <c r="AC70">
        <f t="shared" si="28"/>
        <v>-1.222032535130743</v>
      </c>
      <c r="AD70">
        <f t="shared" si="29"/>
        <v>0.24997204712040863</v>
      </c>
      <c r="AE70">
        <f t="shared" si="30"/>
        <v>1.5558495412596385</v>
      </c>
    </row>
    <row r="71" spans="1:31" ht="12.75">
      <c r="A71" s="1">
        <f t="shared" si="16"/>
        <v>-0.11249999999999999</v>
      </c>
      <c r="B71" s="1">
        <v>0.1</v>
      </c>
      <c r="C71">
        <v>67</v>
      </c>
      <c r="D71">
        <f t="shared" si="20"/>
        <v>1.1693705988362009</v>
      </c>
      <c r="E71" s="2">
        <f>COS(D71+Params!$H$3)*A_LEN+A_X</f>
        <v>-0.3126409918446364</v>
      </c>
      <c r="F71" s="2">
        <f>SIN(D71+Params!$H$3)*A_LEN+A_Y</f>
        <v>4.498806463492834</v>
      </c>
      <c r="G71">
        <f t="shared" si="17"/>
        <v>-1.8322022997714313</v>
      </c>
      <c r="H71">
        <f t="shared" si="21"/>
        <v>-104.9774589910663</v>
      </c>
      <c r="I71" s="3">
        <f t="shared" si="18"/>
        <v>-1.1941368408926016</v>
      </c>
      <c r="J71" s="3">
        <f t="shared" si="19"/>
        <v>1.2038345512931885</v>
      </c>
      <c r="K71">
        <f>IF(AND(C71&gt;$H$366,C71&lt;$H$365),1,B_Y/COS(PI()/2+Data!G71)-BD_len)</f>
        <v>1.246169967313591</v>
      </c>
      <c r="L71">
        <f>COS(G71)*K71+I71</f>
        <v>-1.5161957804472792</v>
      </c>
      <c r="M71">
        <f>SIN(G71)*K71+J71</f>
        <v>0</v>
      </c>
      <c r="N71" s="5">
        <f>L71-COS(G71)*Params!$F$8</f>
        <v>-0.9993177493566241</v>
      </c>
      <c r="O71" s="5">
        <f>M71-SIN(G71)*Params!$F$8</f>
        <v>1.932055149568937</v>
      </c>
      <c r="P71" s="5">
        <f>D71+Params!$I$6</f>
        <v>3.7873644768276953</v>
      </c>
      <c r="Q71" s="5">
        <f t="shared" si="22"/>
        <v>217</v>
      </c>
      <c r="R71" s="5">
        <f>A_X+COS(P71)*Params!$F$6</f>
        <v>-0.8728441497640052</v>
      </c>
      <c r="S71" s="5">
        <f>A_Y+SIN(P71)*Params!$F$6</f>
        <v>3.1146625578134235</v>
      </c>
      <c r="T71" s="5">
        <f t="shared" si="23"/>
        <v>1.1893510219563674</v>
      </c>
      <c r="U71" s="5">
        <f t="shared" si="24"/>
        <v>-1.6773360914014381</v>
      </c>
      <c r="V71" s="5">
        <f t="shared" si="25"/>
        <v>-96.1042788622721</v>
      </c>
      <c r="W71" s="5">
        <f>R71+COS(U71)*Params!$F$7</f>
        <v>-0.9621994137329359</v>
      </c>
      <c r="X71" s="5">
        <f>S71+SIN(U71)*Params!$F$7</f>
        <v>2.279134847084248</v>
      </c>
      <c r="Y71" s="5">
        <f>W71+COS(G71)*Params!$F$8</f>
        <v>-1.479077444823591</v>
      </c>
      <c r="Z71" s="5">
        <f>X71+SIN(G71)*Params!$F$8</f>
        <v>0.347079697515311</v>
      </c>
      <c r="AA71" s="1">
        <f t="shared" si="26"/>
        <v>-0.2085983274753748</v>
      </c>
      <c r="AB71" s="1">
        <f t="shared" si="27"/>
        <v>0.1</v>
      </c>
      <c r="AC71">
        <f t="shared" si="28"/>
        <v>-1.2704791173482162</v>
      </c>
      <c r="AD71">
        <f t="shared" si="29"/>
        <v>0.24707969751531098</v>
      </c>
      <c r="AE71">
        <f t="shared" si="30"/>
        <v>1.67516556454216</v>
      </c>
    </row>
    <row r="72" spans="1:31" ht="12.75">
      <c r="A72" s="1">
        <f t="shared" si="16"/>
        <v>-0.10625000000000001</v>
      </c>
      <c r="B72" s="1">
        <v>0.1</v>
      </c>
      <c r="C72">
        <v>68</v>
      </c>
      <c r="D72">
        <f t="shared" si="20"/>
        <v>1.1868238913561442</v>
      </c>
      <c r="E72" s="2">
        <f>COS(D72+Params!$H$3)*A_LEN+A_X</f>
        <v>-0.3300800072385134</v>
      </c>
      <c r="F72" s="2">
        <f>SIN(D72+Params!$H$3)*A_LEN+A_Y</f>
        <v>4.499506770075502</v>
      </c>
      <c r="G72">
        <f t="shared" si="17"/>
        <v>-1.8387689863012069</v>
      </c>
      <c r="H72">
        <f t="shared" si="21"/>
        <v>-105.35370241460784</v>
      </c>
      <c r="I72" s="3">
        <f t="shared" si="18"/>
        <v>-1.2321647363101862</v>
      </c>
      <c r="J72" s="3">
        <f t="shared" si="19"/>
        <v>1.214141974979599</v>
      </c>
      <c r="K72">
        <f>IF(AND(C72&gt;$H$366,C72&lt;$H$365),1,B_Y/COS(PI()/2+Data!G72)-BD_len)</f>
        <v>1.259078915931732</v>
      </c>
      <c r="L72">
        <f>COS(G72)*K72+I72</f>
        <v>-1.5655398720603841</v>
      </c>
      <c r="M72">
        <f>SIN(G72)*K72+J72</f>
        <v>0</v>
      </c>
      <c r="N72" s="5">
        <f>L72-COS(G72)*Params!$F$8</f>
        <v>-1.035985875830534</v>
      </c>
      <c r="O72" s="5">
        <f>M72-SIN(G72)*Params!$F$8</f>
        <v>1.928619341673467</v>
      </c>
      <c r="P72" s="5">
        <f>D72+Params!$I$6</f>
        <v>3.804817769347639</v>
      </c>
      <c r="Q72" s="5">
        <f t="shared" si="22"/>
        <v>218.00000000000003</v>
      </c>
      <c r="R72" s="5">
        <f>A_X+COS(P72)*Params!$F$6</f>
        <v>-0.8660412014939176</v>
      </c>
      <c r="S72" s="5">
        <f>A_Y+SIN(P72)*Params!$F$6</f>
        <v>3.105796783017719</v>
      </c>
      <c r="T72" s="5">
        <f t="shared" si="23"/>
        <v>1.1893813184782995</v>
      </c>
      <c r="U72" s="5">
        <f t="shared" si="24"/>
        <v>-1.714171977570488</v>
      </c>
      <c r="V72" s="5">
        <f t="shared" si="25"/>
        <v>-98.21481967438298</v>
      </c>
      <c r="W72" s="5">
        <f>R72+COS(U72)*Params!$F$7</f>
        <v>-0.986106293915479</v>
      </c>
      <c r="X72" s="5">
        <f>S72+SIN(U72)*Params!$F$7</f>
        <v>2.2741266006875502</v>
      </c>
      <c r="Y72" s="5">
        <f>W72+COS(G72)*Params!$F$8</f>
        <v>-1.515660290145329</v>
      </c>
      <c r="Z72" s="5">
        <f>X72+SIN(G72)*Params!$F$8</f>
        <v>0.3455072590140833</v>
      </c>
      <c r="AA72" s="1">
        <f t="shared" si="26"/>
        <v>-0.19700953150452066</v>
      </c>
      <c r="AB72" s="1">
        <f t="shared" si="27"/>
        <v>0.1</v>
      </c>
      <c r="AC72">
        <f t="shared" si="28"/>
        <v>-1.3186507586408085</v>
      </c>
      <c r="AD72">
        <f t="shared" si="29"/>
        <v>0.2455072590140833</v>
      </c>
      <c r="AE72">
        <f t="shared" si="30"/>
        <v>1.7991136374925878</v>
      </c>
    </row>
    <row r="73" spans="1:31" ht="12.75">
      <c r="A73" s="1">
        <f aca="true" t="shared" si="31" ref="A73:A104">(C73-5)*1/160-0.5</f>
        <v>-0.09999999999999998</v>
      </c>
      <c r="B73" s="1">
        <v>0.1</v>
      </c>
      <c r="C73">
        <v>69</v>
      </c>
      <c r="D73">
        <f t="shared" si="20"/>
        <v>1.2042771838760873</v>
      </c>
      <c r="E73" s="2">
        <f>COS(D73+Params!$H$3)*A_LEN+A_X</f>
        <v>-0.3475285886209896</v>
      </c>
      <c r="F73" s="2">
        <f>SIN(D73+Params!$H$3)*A_LEN+A_Y</f>
        <v>4.499902617213565</v>
      </c>
      <c r="G73">
        <f t="shared" si="17"/>
        <v>-1.8452875059289495</v>
      </c>
      <c r="H73">
        <f t="shared" si="21"/>
        <v>-105.72718607795068</v>
      </c>
      <c r="I73" s="3">
        <f t="shared" si="18"/>
        <v>-1.2698459464398768</v>
      </c>
      <c r="J73" s="3">
        <f t="shared" si="19"/>
        <v>1.2246205492925046</v>
      </c>
      <c r="K73">
        <f>IF(AND(C73&gt;$H$366,C73&lt;$H$365),1,B_Y/COS(PI()/2+Data!G73)-BD_len)</f>
        <v>1.272249444121793</v>
      </c>
      <c r="L73">
        <f>COS(G73)*K73+I73</f>
        <v>-1.6146983182147163</v>
      </c>
      <c r="M73">
        <f>SIN(G73)*K73+J73</f>
        <v>0</v>
      </c>
      <c r="N73" s="5">
        <f>L73-COS(G73)*Params!$F$8</f>
        <v>-1.0725839186083028</v>
      </c>
      <c r="O73" s="5">
        <f>M73-SIN(G73)*Params!$F$8</f>
        <v>1.925126483569165</v>
      </c>
      <c r="P73" s="5">
        <f>D73+Params!$I$6</f>
        <v>3.822271061867582</v>
      </c>
      <c r="Q73" s="5">
        <f t="shared" si="22"/>
        <v>219.00000000000003</v>
      </c>
      <c r="R73" s="5">
        <f>A_X+COS(P73)*Params!$F$6</f>
        <v>-0.8590845602406864</v>
      </c>
      <c r="S73" s="5">
        <f>A_Y+SIN(P73)*Params!$F$6</f>
        <v>3.09705108634064</v>
      </c>
      <c r="T73" s="5">
        <f t="shared" si="23"/>
        <v>1.1912133522608213</v>
      </c>
      <c r="U73" s="5">
        <f t="shared" si="24"/>
        <v>-1.750998503360554</v>
      </c>
      <c r="V73" s="5">
        <f t="shared" si="25"/>
        <v>-100.32482417628344</v>
      </c>
      <c r="W73" s="5">
        <f>R73+COS(U73)*Params!$F$7</f>
        <v>-1.00968884722641</v>
      </c>
      <c r="X73" s="5">
        <f>S73+SIN(U73)*Params!$F$7</f>
        <v>2.270365373789119</v>
      </c>
      <c r="Y73" s="5">
        <f>W73+COS(G73)*Params!$F$8</f>
        <v>-1.5518032468328236</v>
      </c>
      <c r="Z73" s="5">
        <f>X73+SIN(G73)*Params!$F$8</f>
        <v>0.34523889021995413</v>
      </c>
      <c r="AA73" s="1">
        <f t="shared" si="26"/>
        <v>-0.18542073553366645</v>
      </c>
      <c r="AB73" s="1">
        <f t="shared" si="27"/>
        <v>0.1</v>
      </c>
      <c r="AC73">
        <f t="shared" si="28"/>
        <v>-1.366382511299157</v>
      </c>
      <c r="AD73">
        <f t="shared" si="29"/>
        <v>0.24523889021995413</v>
      </c>
      <c r="AE73">
        <f t="shared" si="30"/>
        <v>1.9271432804605055</v>
      </c>
    </row>
    <row r="74" spans="1:31" ht="12.75">
      <c r="A74" s="1">
        <f t="shared" si="31"/>
        <v>-0.09375</v>
      </c>
      <c r="B74" s="1">
        <v>0.1</v>
      </c>
      <c r="C74">
        <v>70</v>
      </c>
      <c r="D74">
        <f t="shared" si="20"/>
        <v>1.2217304763960306</v>
      </c>
      <c r="E74" s="2">
        <f>COS(D74+Params!$H$3)*A_LEN+A_X</f>
        <v>-0.3649814209851477</v>
      </c>
      <c r="F74" s="2">
        <f>SIN(D74+Params!$H$3)*A_LEN+A_Y</f>
        <v>4.499993884328151</v>
      </c>
      <c r="G74">
        <f t="shared" si="17"/>
        <v>-1.85175334542112</v>
      </c>
      <c r="H74">
        <f t="shared" si="21"/>
        <v>-106.09765139186105</v>
      </c>
      <c r="I74" s="3">
        <f t="shared" si="18"/>
        <v>-1.3071543665650829</v>
      </c>
      <c r="J74" s="3">
        <f t="shared" si="19"/>
        <v>1.2352568755595428</v>
      </c>
      <c r="K74">
        <f>IF(AND(C74&gt;$H$366,C74&lt;$H$365),1,B_Y/COS(PI()/2+Data!G74)-BD_len)</f>
        <v>1.2856672176657726</v>
      </c>
      <c r="L74">
        <f>COS(G74)*K74+I74</f>
        <v>-1.6636380912473272</v>
      </c>
      <c r="M74">
        <f>SIN(G74)*K74+J74</f>
        <v>0</v>
      </c>
      <c r="N74" s="5">
        <f>L74-COS(G74)*Params!$F$8</f>
        <v>-1.1090875515991783</v>
      </c>
      <c r="O74" s="5">
        <f>M74-SIN(G74)*Params!$F$8</f>
        <v>1.9215810414801524</v>
      </c>
      <c r="P74" s="5">
        <f>D74+Params!$I$6</f>
        <v>3.839724354387525</v>
      </c>
      <c r="Q74" s="5">
        <f t="shared" si="22"/>
        <v>220</v>
      </c>
      <c r="R74" s="5">
        <f>A_X+COS(P74)*Params!$F$6</f>
        <v>-0.8519763450646276</v>
      </c>
      <c r="S74" s="5">
        <f>A_Y+SIN(P74)*Params!$F$6</f>
        <v>3.0884281318061153</v>
      </c>
      <c r="T74" s="5">
        <f t="shared" si="23"/>
        <v>1.1948381918602278</v>
      </c>
      <c r="U74" s="5">
        <f t="shared" si="24"/>
        <v>-1.7876775479260227</v>
      </c>
      <c r="V74" s="5">
        <f t="shared" si="25"/>
        <v>-102.42637862645705</v>
      </c>
      <c r="W74" s="5">
        <f>R74+COS(U74)*Params!$F$7</f>
        <v>-1.0327945790731172</v>
      </c>
      <c r="X74" s="5">
        <f>S74+SIN(U74)*Params!$F$7</f>
        <v>2.2678212314906565</v>
      </c>
      <c r="Y74" s="5">
        <f>W74+COS(G74)*Params!$F$8</f>
        <v>-1.5873451187212662</v>
      </c>
      <c r="Z74" s="5">
        <f>X74+SIN(G74)*Params!$F$8</f>
        <v>0.3462401900105041</v>
      </c>
      <c r="AA74" s="1">
        <f t="shared" si="26"/>
        <v>-0.17383193956281234</v>
      </c>
      <c r="AB74" s="1">
        <f t="shared" si="27"/>
        <v>0.1</v>
      </c>
      <c r="AC74">
        <f t="shared" si="28"/>
        <v>-1.4135131791584539</v>
      </c>
      <c r="AD74">
        <f t="shared" si="29"/>
        <v>0.2462401900105041</v>
      </c>
      <c r="AE74">
        <f t="shared" si="30"/>
        <v>2.0586537388310484</v>
      </c>
    </row>
    <row r="75" spans="1:31" ht="12.75">
      <c r="A75" s="1">
        <f t="shared" si="31"/>
        <v>-0.08750000000000002</v>
      </c>
      <c r="B75" s="1">
        <v>0.1</v>
      </c>
      <c r="C75">
        <v>71</v>
      </c>
      <c r="D75">
        <f t="shared" si="20"/>
        <v>1.239183768915974</v>
      </c>
      <c r="E75" s="2">
        <f>COS(D75+Params!$H$3)*A_LEN+A_X</f>
        <v>-0.3824331880291801</v>
      </c>
      <c r="F75" s="2">
        <f>SIN(D75+Params!$H$3)*A_LEN+A_Y</f>
        <v>4.499780543618412</v>
      </c>
      <c r="G75">
        <f t="shared" si="17"/>
        <v>-1.8581621039105969</v>
      </c>
      <c r="H75">
        <f t="shared" si="21"/>
        <v>-106.46484620522672</v>
      </c>
      <c r="I75" s="3">
        <f t="shared" si="18"/>
        <v>-1.3440647953161715</v>
      </c>
      <c r="J75" s="3">
        <f t="shared" si="19"/>
        <v>1.2460371289051952</v>
      </c>
      <c r="K75">
        <f>IF(AND(C75&gt;$H$366,C75&lt;$H$365),1,B_Y/COS(PI()/2+Data!G75)-BD_len)</f>
        <v>1.299317173384659</v>
      </c>
      <c r="L75">
        <f>COS(G75)*K75+I75</f>
        <v>-1.71232637414567</v>
      </c>
      <c r="M75">
        <f>SIN(G75)*K75+J75</f>
        <v>0</v>
      </c>
      <c r="N75" s="5">
        <f>L75-COS(G75)*Params!$F$8</f>
        <v>-1.1454723582471582</v>
      </c>
      <c r="O75" s="5">
        <f>M75-SIN(G75)*Params!$F$8</f>
        <v>1.9179876236982683</v>
      </c>
      <c r="P75" s="5">
        <f>D75+Params!$I$6</f>
        <v>3.857177646907468</v>
      </c>
      <c r="Q75" s="5">
        <f t="shared" si="22"/>
        <v>221</v>
      </c>
      <c r="R75" s="5">
        <f>A_X+COS(P75)*Params!$F$6</f>
        <v>-0.844718721196943</v>
      </c>
      <c r="S75" s="5">
        <f>A_Y+SIN(P75)*Params!$F$6</f>
        <v>3.0799305460496287</v>
      </c>
      <c r="T75" s="5">
        <f t="shared" si="23"/>
        <v>1.2002350207360857</v>
      </c>
      <c r="U75" s="5">
        <f t="shared" si="24"/>
        <v>-1.8240745701178178</v>
      </c>
      <c r="V75" s="5">
        <f t="shared" si="25"/>
        <v>-104.51177438489091</v>
      </c>
      <c r="W75" s="5">
        <f>R75+COS(U75)*Params!$F$7</f>
        <v>-1.0552782530659393</v>
      </c>
      <c r="X75" s="5">
        <f>S75+SIN(U75)*Params!$F$7</f>
        <v>2.2664469247428425</v>
      </c>
      <c r="Y75" s="5">
        <f>W75+COS(G75)*Params!$F$8</f>
        <v>-1.622132268964451</v>
      </c>
      <c r="Z75" s="5">
        <f>X75+SIN(G75)*Params!$F$8</f>
        <v>0.34845930104457423</v>
      </c>
      <c r="AA75" s="1">
        <f t="shared" si="26"/>
        <v>-0.1622431435919582</v>
      </c>
      <c r="AB75" s="1">
        <f t="shared" si="27"/>
        <v>0.1</v>
      </c>
      <c r="AC75">
        <f t="shared" si="28"/>
        <v>-1.4598891253724928</v>
      </c>
      <c r="AD75">
        <f t="shared" si="29"/>
        <v>0.24845930104457423</v>
      </c>
      <c r="AE75">
        <f t="shared" si="30"/>
        <v>2.193008282656421</v>
      </c>
    </row>
    <row r="76" spans="1:31" ht="12.75">
      <c r="A76" s="1">
        <f t="shared" si="31"/>
        <v>-0.08124999999999999</v>
      </c>
      <c r="B76" s="1">
        <v>0.1</v>
      </c>
      <c r="C76">
        <v>72</v>
      </c>
      <c r="D76">
        <f t="shared" si="20"/>
        <v>1.2566370614359172</v>
      </c>
      <c r="E76" s="2">
        <f>COS(D76+Params!$H$3)*A_LEN+A_X</f>
        <v>-0.39987857377577196</v>
      </c>
      <c r="F76" s="2">
        <f>SIN(D76+Params!$H$3)*A_LEN+A_Y</f>
        <v>4.499262660069996</v>
      </c>
      <c r="G76">
        <f t="shared" si="17"/>
        <v>-1.8645095007690944</v>
      </c>
      <c r="H76">
        <f t="shared" si="21"/>
        <v>-106.82852525611322</v>
      </c>
      <c r="I76" s="3">
        <f t="shared" si="18"/>
        <v>-1.3805529786849702</v>
      </c>
      <c r="J76" s="3">
        <f t="shared" si="19"/>
        <v>1.2569471102244458</v>
      </c>
      <c r="K76">
        <f>IF(AND(C76&gt;$H$366,C76&lt;$H$365),1,B_Y/COS(PI()/2+Data!G76)-BD_len)</f>
        <v>1.3131835638799787</v>
      </c>
      <c r="L76">
        <f>COS(G76)*K76+I76</f>
        <v>-1.7607306141962373</v>
      </c>
      <c r="M76">
        <f>SIN(G76)*K76+J76</f>
        <v>0</v>
      </c>
      <c r="N76" s="5">
        <f>L76-COS(G76)*Params!$F$8</f>
        <v>-1.181713870508126</v>
      </c>
      <c r="O76" s="5">
        <f>M76-SIN(G76)*Params!$F$8</f>
        <v>1.914350963258518</v>
      </c>
      <c r="P76" s="5">
        <f>D76+Params!$I$6</f>
        <v>3.8746309394274117</v>
      </c>
      <c r="Q76" s="5">
        <f t="shared" si="22"/>
        <v>222</v>
      </c>
      <c r="R76" s="5">
        <f>A_X+COS(P76)*Params!$F$6</f>
        <v>-0.8373138993801684</v>
      </c>
      <c r="S76" s="5">
        <f>A_Y+SIN(P76)*Params!$F$6</f>
        <v>3.071560917518119</v>
      </c>
      <c r="T76" s="5">
        <f t="shared" si="23"/>
        <v>1.207371615680295</v>
      </c>
      <c r="U76" s="5">
        <f t="shared" si="24"/>
        <v>-1.860061177531567</v>
      </c>
      <c r="V76" s="5">
        <f t="shared" si="25"/>
        <v>-106.57365510869293</v>
      </c>
      <c r="W76" s="5">
        <f>R76+COS(U76)*Params!$F$7</f>
        <v>-1.0770053024196764</v>
      </c>
      <c r="X76" s="5">
        <f>S76+SIN(U76)*Params!$F$7</f>
        <v>2.2661796724520036</v>
      </c>
      <c r="Y76" s="5">
        <f>W76+COS(G76)*Params!$F$8</f>
        <v>-1.6560220461077877</v>
      </c>
      <c r="Z76" s="5">
        <f>X76+SIN(G76)*Params!$F$8</f>
        <v>0.3518287091934855</v>
      </c>
      <c r="AA76" s="1">
        <f t="shared" si="26"/>
        <v>-0.150654347621104</v>
      </c>
      <c r="AB76" s="1">
        <f t="shared" si="27"/>
        <v>0.1</v>
      </c>
      <c r="AC76">
        <f t="shared" si="28"/>
        <v>-1.5053676984866837</v>
      </c>
      <c r="AD76">
        <f t="shared" si="29"/>
        <v>0.25182870919348554</v>
      </c>
      <c r="AE76">
        <f t="shared" si="30"/>
        <v>2.329549606421152</v>
      </c>
    </row>
    <row r="77" spans="1:31" ht="12.75">
      <c r="A77" s="1">
        <f t="shared" si="31"/>
        <v>-0.07500000000000001</v>
      </c>
      <c r="B77" s="1">
        <v>0.1</v>
      </c>
      <c r="C77">
        <v>73</v>
      </c>
      <c r="D77">
        <f t="shared" si="20"/>
        <v>1.2740903539558606</v>
      </c>
      <c r="E77" s="2">
        <f>COS(D77+Params!$H$3)*A_LEN+A_X</f>
        <v>-0.41731226419145606</v>
      </c>
      <c r="F77" s="2">
        <f>SIN(D77+Params!$H$3)*A_LEN+A_Y</f>
        <v>4.498440391435247</v>
      </c>
      <c r="G77">
        <f t="shared" si="17"/>
        <v>-1.8707913828770895</v>
      </c>
      <c r="H77">
        <f t="shared" si="21"/>
        <v>-107.18845058830009</v>
      </c>
      <c r="I77" s="3">
        <f t="shared" si="18"/>
        <v>-1.4165956489365215</v>
      </c>
      <c r="J77" s="3">
        <f t="shared" si="19"/>
        <v>1.2679722991507436</v>
      </c>
      <c r="K77">
        <f>IF(AND(C77&gt;$H$366,C77&lt;$H$365),1,B_Y/COS(PI()/2+Data!G77)-BD_len)</f>
        <v>1.327250005050967</v>
      </c>
      <c r="L77">
        <f>COS(G77)*K77+I77</f>
        <v>-1.8088185759744118</v>
      </c>
      <c r="M77">
        <f>SIN(G77)*K77+J77</f>
        <v>0</v>
      </c>
      <c r="N77" s="5">
        <f>L77-COS(G77)*Params!$F$8</f>
        <v>-1.2177876088691166</v>
      </c>
      <c r="O77" s="5">
        <f>M77-SIN(G77)*Params!$F$8</f>
        <v>1.9106759002830855</v>
      </c>
      <c r="P77" s="5">
        <f>D77+Params!$I$6</f>
        <v>3.892084231947355</v>
      </c>
      <c r="Q77" s="5">
        <f t="shared" si="22"/>
        <v>223.00000000000003</v>
      </c>
      <c r="R77" s="5">
        <f>A_X+COS(P77)*Params!$F$6</f>
        <v>-0.8297641351947616</v>
      </c>
      <c r="S77" s="5">
        <f>A_Y+SIN(P77)*Params!$F$6</f>
        <v>3.0633217956815164</v>
      </c>
      <c r="T77" s="5">
        <f t="shared" si="23"/>
        <v>1.216205071647526</v>
      </c>
      <c r="U77" s="5">
        <f t="shared" si="24"/>
        <v>-1.8955173979353372</v>
      </c>
      <c r="V77" s="5">
        <f t="shared" si="25"/>
        <v>-108.6051468953146</v>
      </c>
      <c r="W77" s="5">
        <f>R77+COS(U77)*Params!$F$7</f>
        <v>-1.0978546829569686</v>
      </c>
      <c r="X77" s="5">
        <f>S77+SIN(U77)*Params!$F$7</f>
        <v>2.266943508185019</v>
      </c>
      <c r="Y77" s="5">
        <f>W77+COS(G77)*Params!$F$8</f>
        <v>-1.6888856500622638</v>
      </c>
      <c r="Z77" s="5">
        <f>X77+SIN(G77)*Params!$F$8</f>
        <v>0.35626760790193335</v>
      </c>
      <c r="AA77" s="1">
        <f t="shared" si="26"/>
        <v>-0.1390655516502499</v>
      </c>
      <c r="AB77" s="1">
        <f t="shared" si="27"/>
        <v>0.1</v>
      </c>
      <c r="AC77">
        <f t="shared" si="28"/>
        <v>-1.5498200984120138</v>
      </c>
      <c r="AD77">
        <f t="shared" si="29"/>
        <v>0.25626760790193337</v>
      </c>
      <c r="AE77">
        <f t="shared" si="30"/>
        <v>2.4676154243016035</v>
      </c>
    </row>
    <row r="78" spans="1:31" ht="12.75">
      <c r="A78" s="1">
        <f t="shared" si="31"/>
        <v>-0.06874999999999998</v>
      </c>
      <c r="B78" s="1">
        <v>0.1</v>
      </c>
      <c r="C78">
        <v>74</v>
      </c>
      <c r="D78">
        <f t="shared" si="20"/>
        <v>1.2915436464758039</v>
      </c>
      <c r="E78" s="2">
        <f>COS(D78+Params!$H$3)*A_LEN+A_X</f>
        <v>-0.43472894880523366</v>
      </c>
      <c r="F78" s="2">
        <f>SIN(D78+Params!$H$3)*A_LEN+A_Y</f>
        <v>4.497313988185158</v>
      </c>
      <c r="G78">
        <f t="shared" si="17"/>
        <v>-1.8770037312679713</v>
      </c>
      <c r="H78">
        <f t="shared" si="21"/>
        <v>-107.54439193196251</v>
      </c>
      <c r="I78" s="3">
        <f t="shared" si="18"/>
        <v>-1.4521705583351707</v>
      </c>
      <c r="J78" s="3">
        <f t="shared" si="19"/>
        <v>1.2790979076298559</v>
      </c>
      <c r="K78">
        <f>IF(AND(C78&gt;$H$366,C78&lt;$H$365),1,B_Y/COS(PI()/2+Data!G78)-BD_len)</f>
        <v>1.3414995261000158</v>
      </c>
      <c r="L78">
        <f>COS(G78)*K78+I78</f>
        <v>-1.856558393492821</v>
      </c>
      <c r="M78">
        <f>SIN(G78)*K78+J78</f>
        <v>0</v>
      </c>
      <c r="N78" s="5">
        <f>L78-COS(G78)*Params!$F$8</f>
        <v>-1.2536691232546429</v>
      </c>
      <c r="O78" s="5">
        <f>M78-SIN(G78)*Params!$F$8</f>
        <v>1.9069673641233813</v>
      </c>
      <c r="P78" s="5">
        <f>D78+Params!$I$6</f>
        <v>3.9095375244672983</v>
      </c>
      <c r="Q78" s="5">
        <f t="shared" si="22"/>
        <v>224</v>
      </c>
      <c r="R78" s="5">
        <f>A_X+COS(P78)*Params!$F$6</f>
        <v>-0.8220717283720298</v>
      </c>
      <c r="S78" s="5">
        <f>A_Y+SIN(P78)*Params!$F$6</f>
        <v>3.055215690256146</v>
      </c>
      <c r="T78" s="5">
        <f t="shared" si="23"/>
        <v>1.2266827339357778</v>
      </c>
      <c r="U78" s="5">
        <f t="shared" si="24"/>
        <v>-1.9303335602424105</v>
      </c>
      <c r="V78" s="5">
        <f t="shared" si="25"/>
        <v>-110.59996605435236</v>
      </c>
      <c r="W78" s="5">
        <f>R78+COS(U78)*Params!$F$7</f>
        <v>-1.1177210420069985</v>
      </c>
      <c r="X78" s="5">
        <f>S78+SIN(U78)*Params!$F$7</f>
        <v>2.2686520234481335</v>
      </c>
      <c r="Y78" s="5">
        <f>W78+COS(G78)*Params!$F$8</f>
        <v>-1.7206103122451766</v>
      </c>
      <c r="Z78" s="5">
        <f>X78+SIN(G78)*Params!$F$8</f>
        <v>0.36168465932475224</v>
      </c>
      <c r="AA78" s="1">
        <f t="shared" si="26"/>
        <v>-0.12747675567939568</v>
      </c>
      <c r="AB78" s="1">
        <f t="shared" si="27"/>
        <v>0.1</v>
      </c>
      <c r="AC78">
        <f t="shared" si="28"/>
        <v>-1.593133556565781</v>
      </c>
      <c r="AD78">
        <f t="shared" si="29"/>
        <v>0.26168465932475227</v>
      </c>
      <c r="AE78">
        <f t="shared" si="30"/>
        <v>2.606553389981846</v>
      </c>
    </row>
    <row r="79" spans="1:31" ht="12.75">
      <c r="A79" s="1">
        <f t="shared" si="31"/>
        <v>-0.0625</v>
      </c>
      <c r="B79" s="1">
        <v>0.1</v>
      </c>
      <c r="C79">
        <v>75</v>
      </c>
      <c r="D79">
        <f t="shared" si="20"/>
        <v>1.3089969389957472</v>
      </c>
      <c r="E79" s="2">
        <f>COS(D79+Params!$H$3)*A_LEN+A_X</f>
        <v>-0.4521233223262521</v>
      </c>
      <c r="F79" s="2">
        <f>SIN(D79+Params!$H$3)*A_LEN+A_Y</f>
        <v>4.4958837934330695</v>
      </c>
      <c r="G79">
        <f t="shared" si="17"/>
        <v>-1.8831426671287452</v>
      </c>
      <c r="H79">
        <f t="shared" si="21"/>
        <v>-107.89612704748636</v>
      </c>
      <c r="I79" s="3">
        <f t="shared" si="18"/>
        <v>-1.4872565076500064</v>
      </c>
      <c r="J79" s="3">
        <f t="shared" si="19"/>
        <v>1.290308933718256</v>
      </c>
      <c r="K79">
        <f>IF(AND(C79&gt;$H$366,C79&lt;$H$365),1,B_Y/COS(PI()/2+Data!G79)-BD_len)</f>
        <v>1.3559146217259652</v>
      </c>
      <c r="L79">
        <f>COS(G79)*K79+I79</f>
        <v>-1.9039186213310146</v>
      </c>
      <c r="M79">
        <f>SIN(G79)*K79+J79</f>
        <v>0</v>
      </c>
      <c r="N79" s="5">
        <f>L79-COS(G79)*Params!$F$8</f>
        <v>-1.2893340346545579</v>
      </c>
      <c r="O79" s="5">
        <f>M79-SIN(G79)*Params!$F$8</f>
        <v>1.903230355427248</v>
      </c>
      <c r="P79" s="5">
        <f>D79+Params!$I$6</f>
        <v>3.9269908169872414</v>
      </c>
      <c r="Q79" s="5">
        <f t="shared" si="22"/>
        <v>225</v>
      </c>
      <c r="R79" s="5">
        <f>A_X+COS(P79)*Params!$F$6</f>
        <v>-0.8142390220936091</v>
      </c>
      <c r="S79" s="5">
        <f>A_Y+SIN(P79)*Params!$F$6</f>
        <v>3.047245070440246</v>
      </c>
      <c r="T79" s="5">
        <f t="shared" si="23"/>
        <v>1.2387432902448186</v>
      </c>
      <c r="U79" s="5">
        <f t="shared" si="24"/>
        <v>-1.9644117246131025</v>
      </c>
      <c r="V79" s="5">
        <f t="shared" si="25"/>
        <v>-112.55250104634611</v>
      </c>
      <c r="W79" s="5">
        <f>R79+COS(U79)*Params!$F$7</f>
        <v>-1.1365161385135294</v>
      </c>
      <c r="X79" s="5">
        <f>S79+SIN(U79)*Params!$F$7</f>
        <v>2.271211321929683</v>
      </c>
      <c r="Y79" s="5">
        <f>W79+COS(G79)*Params!$F$8</f>
        <v>-1.7511007251899862</v>
      </c>
      <c r="Z79" s="5">
        <f>X79+SIN(G79)*Params!$F$8</f>
        <v>0.36798096650243495</v>
      </c>
      <c r="AA79" s="1">
        <f t="shared" si="26"/>
        <v>-0.11588795970854156</v>
      </c>
      <c r="AB79" s="1">
        <f t="shared" si="27"/>
        <v>0.1</v>
      </c>
      <c r="AC79">
        <f t="shared" si="28"/>
        <v>-1.6352127654814446</v>
      </c>
      <c r="AD79">
        <f t="shared" si="29"/>
        <v>0.26798096650243497</v>
      </c>
      <c r="AE79">
        <f t="shared" si="30"/>
        <v>2.745734586801053</v>
      </c>
    </row>
    <row r="80" spans="1:31" ht="12.75">
      <c r="A80" s="1">
        <f t="shared" si="31"/>
        <v>-0.05625000000000002</v>
      </c>
      <c r="B80" s="1">
        <v>0.1</v>
      </c>
      <c r="C80">
        <v>76</v>
      </c>
      <c r="D80">
        <f t="shared" si="20"/>
        <v>1.3264502315156905</v>
      </c>
      <c r="E80" s="2">
        <f>COS(D80+Params!$H$3)*A_LEN+A_X</f>
        <v>-0.4694900862598338</v>
      </c>
      <c r="F80" s="2">
        <f>SIN(D80+Params!$H$3)*A_LEN+A_Y</f>
        <v>4.494150242830159</v>
      </c>
      <c r="G80">
        <f t="shared" si="17"/>
        <v>-1.8892044571448612</v>
      </c>
      <c r="H80">
        <f t="shared" si="21"/>
        <v>-108.24344203170435</v>
      </c>
      <c r="I80" s="3">
        <f t="shared" si="18"/>
        <v>-1.5218333694490216</v>
      </c>
      <c r="J80" s="3">
        <f t="shared" si="19"/>
        <v>1.3015902152353247</v>
      </c>
      <c r="K80">
        <f>IF(AND(C80&gt;$H$366,C80&lt;$H$365),1,B_Y/COS(PI()/2+Data!G80)-BD_len)</f>
        <v>1.3704773061936715</v>
      </c>
      <c r="L80">
        <f>COS(G80)*K80+I80</f>
        <v>-1.9508682845730965</v>
      </c>
      <c r="M80">
        <f>SIN(G80)*K80+J80</f>
        <v>0</v>
      </c>
      <c r="N80" s="5">
        <f>L80-COS(G80)*Params!$F$8</f>
        <v>-1.324758077296968</v>
      </c>
      <c r="O80" s="5">
        <f>M80-SIN(G80)*Params!$F$8</f>
        <v>1.8994699282548917</v>
      </c>
      <c r="P80" s="5">
        <f>D80+Params!$I$6</f>
        <v>3.944444109507185</v>
      </c>
      <c r="Q80" s="5">
        <f t="shared" si="22"/>
        <v>226</v>
      </c>
      <c r="R80" s="5">
        <f>A_X+COS(P80)*Params!$F$6</f>
        <v>-0.8062684022777088</v>
      </c>
      <c r="S80" s="5">
        <f>A_Y+SIN(P80)*Params!$F$6</f>
        <v>3.0394123641618247</v>
      </c>
      <c r="T80" s="5">
        <f t="shared" si="23"/>
        <v>1.2523179709175338</v>
      </c>
      <c r="U80" s="5">
        <f t="shared" si="24"/>
        <v>-1.9976666358406614</v>
      </c>
      <c r="V80" s="5">
        <f t="shared" si="25"/>
        <v>-114.45786710776746</v>
      </c>
      <c r="W80" s="5">
        <f>R80+COS(U80)*Params!$F$7</f>
        <v>-1.1541695108193104</v>
      </c>
      <c r="X80" s="5">
        <f>S80+SIN(U80)*Params!$F$7</f>
        <v>2.2745230013969744</v>
      </c>
      <c r="Y80" s="5">
        <f>W80+COS(G80)*Params!$F$8</f>
        <v>-1.7802797180954388</v>
      </c>
      <c r="Z80" s="5">
        <f>X80+SIN(G80)*Params!$F$8</f>
        <v>0.3750530731420827</v>
      </c>
      <c r="AA80" s="1">
        <f t="shared" si="26"/>
        <v>-0.10429916373768744</v>
      </c>
      <c r="AB80" s="1">
        <f t="shared" si="27"/>
        <v>0.1</v>
      </c>
      <c r="AC80">
        <f t="shared" si="28"/>
        <v>-1.6759805543577513</v>
      </c>
      <c r="AD80">
        <f t="shared" si="29"/>
        <v>0.2750530731420827</v>
      </c>
      <c r="AE80">
        <f t="shared" si="30"/>
        <v>2.884565011630219</v>
      </c>
    </row>
    <row r="81" spans="1:31" ht="12.75">
      <c r="A81" s="1">
        <f t="shared" si="31"/>
        <v>-0.04999999999999999</v>
      </c>
      <c r="B81" s="1">
        <v>0.1</v>
      </c>
      <c r="C81">
        <v>77</v>
      </c>
      <c r="D81">
        <f t="shared" si="20"/>
        <v>1.3439035240356338</v>
      </c>
      <c r="E81" s="2">
        <f>COS(D81+Params!$H$3)*A_LEN+A_X</f>
        <v>-0.48682395052144906</v>
      </c>
      <c r="F81" s="2">
        <f>SIN(D81+Params!$H$3)*A_LEN+A_Y</f>
        <v>4.492113864432732</v>
      </c>
      <c r="G81">
        <f t="shared" si="17"/>
        <v>-1.8951855181821644</v>
      </c>
      <c r="H81">
        <f t="shared" si="21"/>
        <v>-108.58613158615196</v>
      </c>
      <c r="I81" s="3">
        <f t="shared" si="18"/>
        <v>-1.5558821062352464</v>
      </c>
      <c r="J81" s="3">
        <f t="shared" si="19"/>
        <v>1.312926482913662</v>
      </c>
      <c r="K81">
        <f>IF(AND(C81&gt;$H$366,C81&lt;$H$365),1,B_Y/COS(PI()/2+Data!G81)-BD_len)</f>
        <v>1.385169168960891</v>
      </c>
      <c r="L81">
        <f>COS(G81)*K81+I81</f>
        <v>-1.9973769273869397</v>
      </c>
      <c r="M81">
        <f>SIN(G81)*K81+J81</f>
        <v>0</v>
      </c>
      <c r="N81" s="5">
        <f>L81-COS(G81)*Params!$F$8</f>
        <v>-1.3599171411820699</v>
      </c>
      <c r="O81" s="5">
        <f>M81-SIN(G81)*Params!$F$8</f>
        <v>1.8956911723621126</v>
      </c>
      <c r="P81" s="5">
        <f>D81+Params!$I$6</f>
        <v>3.9618974020271285</v>
      </c>
      <c r="Q81" s="5">
        <f t="shared" si="22"/>
        <v>227.00000000000003</v>
      </c>
      <c r="R81" s="5">
        <f>A_X+COS(P81)*Params!$F$6</f>
        <v>-0.7981622968523381</v>
      </c>
      <c r="S81" s="5">
        <f>A_Y+SIN(P81)*Params!$F$6</f>
        <v>3.031719957339093</v>
      </c>
      <c r="T81" s="5">
        <f t="shared" si="23"/>
        <v>1.2673318055758704</v>
      </c>
      <c r="U81" s="5">
        <f t="shared" si="24"/>
        <v>-2.0300262069396764</v>
      </c>
      <c r="V81" s="5">
        <f t="shared" si="25"/>
        <v>-116.31193395859452</v>
      </c>
      <c r="W81" s="5">
        <f>R81+COS(U81)*Params!$F$7</f>
        <v>-1.170628442607433</v>
      </c>
      <c r="X81" s="5">
        <f>S81+SIN(U81)*Params!$F$7</f>
        <v>2.2784869994425083</v>
      </c>
      <c r="Y81" s="5">
        <f>W81+COS(G81)*Params!$F$8</f>
        <v>-1.808088228812303</v>
      </c>
      <c r="Z81" s="5">
        <f>X81+SIN(G81)*Params!$F$8</f>
        <v>0.3827958270803957</v>
      </c>
      <c r="AA81" s="1">
        <f t="shared" si="26"/>
        <v>-0.09271036776683322</v>
      </c>
      <c r="AB81" s="1">
        <f t="shared" si="27"/>
        <v>0.1</v>
      </c>
      <c r="AC81">
        <f t="shared" si="28"/>
        <v>-1.7153778610454697</v>
      </c>
      <c r="AD81">
        <f t="shared" si="29"/>
        <v>0.28279582708039575</v>
      </c>
      <c r="AE81">
        <f t="shared" si="30"/>
        <v>3.0224946859790163</v>
      </c>
    </row>
    <row r="82" spans="1:31" ht="12.75">
      <c r="A82" s="1">
        <f t="shared" si="31"/>
        <v>-0.04375000000000001</v>
      </c>
      <c r="B82" s="1">
        <v>0.1</v>
      </c>
      <c r="C82">
        <v>78</v>
      </c>
      <c r="D82">
        <f t="shared" si="20"/>
        <v>1.361356816555577</v>
      </c>
      <c r="E82" s="2">
        <f>COS(D82+Params!$H$3)*A_LEN+A_X</f>
        <v>-0.5041196350481127</v>
      </c>
      <c r="F82" s="2">
        <f>SIN(D82+Params!$H$3)*A_LEN+A_Y</f>
        <v>4.489775278541378</v>
      </c>
      <c r="G82">
        <f t="shared" si="17"/>
        <v>-1.9010824213040902</v>
      </c>
      <c r="H82">
        <f t="shared" si="21"/>
        <v>-108.92399924723583</v>
      </c>
      <c r="I82" s="3">
        <f t="shared" si="18"/>
        <v>-1.5893847835185504</v>
      </c>
      <c r="J82" s="3">
        <f t="shared" si="19"/>
        <v>1.3243024127099767</v>
      </c>
      <c r="K82">
        <f>IF(AND(C82&gt;$H$366,C82&lt;$H$365),1,B_Y/COS(PI()/2+Data!G82)-BD_len)</f>
        <v>1.399971431538824</v>
      </c>
      <c r="L82">
        <f>COS(G82)*K82+I82</f>
        <v>-2.0434146600854977</v>
      </c>
      <c r="M82">
        <f>SIN(G82)*K82+J82</f>
        <v>0</v>
      </c>
      <c r="N82" s="5">
        <f>L82-COS(G82)*Params!$F$8</f>
        <v>-1.394787314786193</v>
      </c>
      <c r="O82" s="5">
        <f>M82-SIN(G82)*Params!$F$8</f>
        <v>1.891899195763341</v>
      </c>
      <c r="P82" s="5">
        <f>D82+Params!$I$6</f>
        <v>3.9793506945470716</v>
      </c>
      <c r="Q82" s="5">
        <f t="shared" si="22"/>
        <v>228.00000000000003</v>
      </c>
      <c r="R82" s="5">
        <f>A_X+COS(P82)*Params!$F$6</f>
        <v>-0.7899231750157356</v>
      </c>
      <c r="S82" s="5">
        <f>A_Y+SIN(P82)*Params!$F$6</f>
        <v>3.024170193153686</v>
      </c>
      <c r="T82" s="5">
        <f t="shared" si="23"/>
        <v>1.2837048878584136</v>
      </c>
      <c r="U82" s="5">
        <f t="shared" si="24"/>
        <v>-2.061431567635453</v>
      </c>
      <c r="V82" s="5">
        <f t="shared" si="25"/>
        <v>-118.11132858054857</v>
      </c>
      <c r="W82" s="5">
        <f>R82+COS(U82)*Params!$F$7</f>
        <v>-1.1858573191626967</v>
      </c>
      <c r="X82" s="5">
        <f>S82+SIN(U82)*Params!$F$7</f>
        <v>2.283004171203201</v>
      </c>
      <c r="Y82" s="5">
        <f>W82+COS(G82)*Params!$F$8</f>
        <v>-1.8344846644620012</v>
      </c>
      <c r="Z82" s="5">
        <f>X82+SIN(G82)*Params!$F$8</f>
        <v>0.3911049754398599</v>
      </c>
      <c r="AA82" s="1">
        <f t="shared" si="26"/>
        <v>-0.0811215717959791</v>
      </c>
      <c r="AB82" s="1">
        <f t="shared" si="27"/>
        <v>0.1</v>
      </c>
      <c r="AC82">
        <f t="shared" si="28"/>
        <v>-1.7533630926660222</v>
      </c>
      <c r="AD82">
        <f t="shared" si="29"/>
        <v>0.2911049754398599</v>
      </c>
      <c r="AE82">
        <f t="shared" si="30"/>
        <v>3.1590242414491994</v>
      </c>
    </row>
    <row r="83" spans="1:31" ht="12.75">
      <c r="A83" s="1">
        <f t="shared" si="31"/>
        <v>-0.03749999999999998</v>
      </c>
      <c r="B83" s="1">
        <v>0.1</v>
      </c>
      <c r="C83">
        <v>79</v>
      </c>
      <c r="D83">
        <f t="shared" si="20"/>
        <v>1.3788101090755203</v>
      </c>
      <c r="E83" s="2">
        <f>COS(D83+Params!$H$3)*A_LEN+A_X</f>
        <v>-0.5213718714067991</v>
      </c>
      <c r="F83" s="2">
        <f>SIN(D83+Params!$H$3)*A_LEN+A_Y</f>
        <v>4.487135197512011</v>
      </c>
      <c r="G83">
        <f t="shared" si="17"/>
        <v>-1.9068918951271983</v>
      </c>
      <c r="H83">
        <f t="shared" si="21"/>
        <v>-109.25685757849165</v>
      </c>
      <c r="I83" s="3">
        <f t="shared" si="18"/>
        <v>-1.6223245779546054</v>
      </c>
      <c r="J83" s="3">
        <f t="shared" si="19"/>
        <v>1.3357026769603877</v>
      </c>
      <c r="K83">
        <f>IF(AND(C83&gt;$H$366,C83&lt;$H$365),1,B_Y/COS(PI()/2+Data!G83)-BD_len)</f>
        <v>1.414865005261003</v>
      </c>
      <c r="L83">
        <f>COS(G83)*K83+I83</f>
        <v>-2.0889522045189484</v>
      </c>
      <c r="M83">
        <f>SIN(G83)*K83+J83</f>
        <v>0</v>
      </c>
      <c r="N83" s="5">
        <f>L83-COS(G83)*Params!$F$8</f>
        <v>-1.4293449277409587</v>
      </c>
      <c r="O83" s="5">
        <f>M83-SIN(G83)*Params!$F$8</f>
        <v>1.8880991076798708</v>
      </c>
      <c r="P83" s="5">
        <f>D83+Params!$I$6</f>
        <v>3.9968039870670147</v>
      </c>
      <c r="Q83" s="5">
        <f t="shared" si="22"/>
        <v>229</v>
      </c>
      <c r="R83" s="5">
        <f>A_X+COS(P83)*Params!$F$6</f>
        <v>-0.7815535464842264</v>
      </c>
      <c r="S83" s="5">
        <f>A_Y+SIN(P83)*Params!$F$6</f>
        <v>3.016765371336912</v>
      </c>
      <c r="T83" s="5">
        <f t="shared" si="23"/>
        <v>1.3013536061916646</v>
      </c>
      <c r="U83" s="5">
        <f t="shared" si="24"/>
        <v>-2.0918367332277077</v>
      </c>
      <c r="V83" s="5">
        <f t="shared" si="25"/>
        <v>-119.85341624438115</v>
      </c>
      <c r="W83" s="5">
        <f>R83+COS(U83)*Params!$F$7</f>
        <v>-1.1998364928766005</v>
      </c>
      <c r="X83" s="5">
        <f>S83+SIN(U83)*Params!$F$7</f>
        <v>2.2879785058181867</v>
      </c>
      <c r="Y83" s="5">
        <f>W83+COS(G83)*Params!$F$8</f>
        <v>-1.8594437696545902</v>
      </c>
      <c r="Z83" s="5">
        <f>X83+SIN(G83)*Params!$F$8</f>
        <v>0.39987939813831597</v>
      </c>
      <c r="AA83" s="1">
        <f t="shared" si="26"/>
        <v>-0.06953277582512489</v>
      </c>
      <c r="AB83" s="1">
        <f t="shared" si="27"/>
        <v>0.1</v>
      </c>
      <c r="AC83">
        <f t="shared" si="28"/>
        <v>-1.7899109938294653</v>
      </c>
      <c r="AD83">
        <f t="shared" si="29"/>
        <v>0.299879398138316</v>
      </c>
      <c r="AE83">
        <f t="shared" si="30"/>
        <v>3.2937090192593828</v>
      </c>
    </row>
    <row r="84" spans="1:31" ht="12.75">
      <c r="A84" s="1">
        <f t="shared" si="31"/>
        <v>-0.03125</v>
      </c>
      <c r="B84" s="1">
        <v>0.1</v>
      </c>
      <c r="C84">
        <v>80</v>
      </c>
      <c r="D84">
        <f t="shared" si="20"/>
        <v>1.3962634015954636</v>
      </c>
      <c r="E84" s="2">
        <f>COS(D84+Params!$H$3)*A_LEN+A_X</f>
        <v>-0.5385754043991731</v>
      </c>
      <c r="F84" s="2">
        <f>SIN(D84+Params!$H$3)*A_LEN+A_Y</f>
        <v>4.484194425538887</v>
      </c>
      <c r="G84">
        <f t="shared" si="17"/>
        <v>-1.9126108285227323</v>
      </c>
      <c r="H84">
        <f t="shared" si="21"/>
        <v>-109.58452832537218</v>
      </c>
      <c r="I84" s="3">
        <f t="shared" si="18"/>
        <v>-1.6546857807162447</v>
      </c>
      <c r="J84" s="3">
        <f t="shared" si="19"/>
        <v>1.3471119940875926</v>
      </c>
      <c r="K84">
        <f>IF(AND(C84&gt;$H$366,C84&lt;$H$365),1,B_Y/COS(PI()/2+Data!G84)-BD_len)</f>
        <v>1.429830549636189</v>
      </c>
      <c r="L84">
        <f>COS(G84)*K84+I84</f>
        <v>-2.13396093765459</v>
      </c>
      <c r="M84">
        <f>SIN(G84)*K84+J84</f>
        <v>0</v>
      </c>
      <c r="N84" s="5">
        <f>L84-COS(G84)*Params!$F$8</f>
        <v>-1.463566593289387</v>
      </c>
      <c r="O84" s="5">
        <f>M84-SIN(G84)*Params!$F$8</f>
        <v>1.8842960019708024</v>
      </c>
      <c r="P84" s="5">
        <f>D84+Params!$I$6</f>
        <v>4.014257279586958</v>
      </c>
      <c r="Q84" s="5">
        <f t="shared" si="22"/>
        <v>230</v>
      </c>
      <c r="R84" s="5">
        <f>A_X+COS(P84)*Params!$F$6</f>
        <v>-0.7730559607277399</v>
      </c>
      <c r="S84" s="5">
        <f>A_Y+SIN(P84)*Params!$F$6</f>
        <v>3.009507747469227</v>
      </c>
      <c r="T84" s="5">
        <f t="shared" si="23"/>
        <v>1.3201918064767324</v>
      </c>
      <c r="U84" s="5">
        <f t="shared" si="24"/>
        <v>-2.121207962285667</v>
      </c>
      <c r="V84" s="5">
        <f t="shared" si="25"/>
        <v>-121.53626370851423</v>
      </c>
      <c r="W84" s="5">
        <f>R84+COS(U84)*Params!$F$7</f>
        <v>-1.212560788673976</v>
      </c>
      <c r="X84" s="5">
        <f>S84+SIN(U84)*Params!$F$7</f>
        <v>2.2933189282272317</v>
      </c>
      <c r="Y84" s="5">
        <f>W84+COS(G84)*Params!$F$8</f>
        <v>-1.8829551330391787</v>
      </c>
      <c r="Z84" s="5">
        <f>X84+SIN(G84)*Params!$F$8</f>
        <v>0.40902292625642933</v>
      </c>
      <c r="AA84" s="1">
        <f t="shared" si="26"/>
        <v>-0.05794397985427078</v>
      </c>
      <c r="AB84" s="1">
        <f t="shared" si="27"/>
        <v>0.1</v>
      </c>
      <c r="AC84">
        <f t="shared" si="28"/>
        <v>-1.825011153184908</v>
      </c>
      <c r="AD84">
        <f t="shared" si="29"/>
        <v>0.30902292625642935</v>
      </c>
      <c r="AE84">
        <f t="shared" si="30"/>
        <v>3.4261608782013946</v>
      </c>
    </row>
    <row r="85" spans="1:31" ht="12.75">
      <c r="A85" s="1">
        <f t="shared" si="31"/>
        <v>-0.025000000000000022</v>
      </c>
      <c r="B85" s="1">
        <v>0.1</v>
      </c>
      <c r="C85">
        <v>81</v>
      </c>
      <c r="D85">
        <f t="shared" si="20"/>
        <v>1.413716694115407</v>
      </c>
      <c r="E85" s="2">
        <f>COS(D85+Params!$H$3)*A_LEN+A_X</f>
        <v>-0.5557249936624309</v>
      </c>
      <c r="F85" s="2">
        <f>SIN(D85+Params!$H$3)*A_LEN+A_Y</f>
        <v>4.48095385840964</v>
      </c>
      <c r="G85">
        <f t="shared" si="17"/>
        <v>-1.9182362726764153</v>
      </c>
      <c r="H85">
        <f t="shared" si="21"/>
        <v>-109.90684253326475</v>
      </c>
      <c r="I85" s="3">
        <f t="shared" si="18"/>
        <v>-1.686453796293943</v>
      </c>
      <c r="J85" s="3">
        <f t="shared" si="19"/>
        <v>1.3585151765936097</v>
      </c>
      <c r="K85">
        <f>IF(AND(C85&gt;$H$366,C85&lt;$H$365),1,B_Y/COS(PI()/2+Data!G85)-BD_len)</f>
        <v>1.4448485309652819</v>
      </c>
      <c r="L85">
        <f>COS(G85)*K85+I85</f>
        <v>-2.1784129332122113</v>
      </c>
      <c r="M85">
        <f>SIN(G85)*K85+J85</f>
        <v>0</v>
      </c>
      <c r="N85" s="5">
        <f>L85-COS(G85)*Params!$F$8</f>
        <v>-1.497429250321109</v>
      </c>
      <c r="O85" s="5">
        <f>M85-SIN(G85)*Params!$F$8</f>
        <v>1.8804949411354634</v>
      </c>
      <c r="P85" s="5">
        <f>D85+Params!$I$6</f>
        <v>4.031710572106901</v>
      </c>
      <c r="Q85" s="5">
        <f t="shared" si="22"/>
        <v>230.99999999999997</v>
      </c>
      <c r="R85" s="5">
        <f>A_X+COS(P85)*Params!$F$6</f>
        <v>-0.7644330061932151</v>
      </c>
      <c r="S85" s="5">
        <f>A_Y+SIN(P85)*Params!$F$6</f>
        <v>3.0023995322931687</v>
      </c>
      <c r="T85" s="5">
        <f t="shared" si="23"/>
        <v>1.3401318612608002</v>
      </c>
      <c r="U85" s="5">
        <f t="shared" si="24"/>
        <v>-2.149522877128775</v>
      </c>
      <c r="V85" s="5">
        <f t="shared" si="25"/>
        <v>-123.15858882629665</v>
      </c>
      <c r="W85" s="5">
        <f>R85+COS(U85)*Params!$F$7</f>
        <v>-1.224037778671521</v>
      </c>
      <c r="X85" s="5">
        <f>S85+SIN(U85)*Params!$F$7</f>
        <v>2.298940669451525</v>
      </c>
      <c r="Y85" s="5">
        <f>W85+COS(G85)*Params!$F$8</f>
        <v>-1.9050214615626233</v>
      </c>
      <c r="Z85" s="5">
        <f>X85+SIN(G85)*Params!$F$8</f>
        <v>0.4184457283160614</v>
      </c>
      <c r="AA85" s="1">
        <f t="shared" si="26"/>
        <v>-0.04635518388341667</v>
      </c>
      <c r="AB85" s="1">
        <f t="shared" si="27"/>
        <v>0.1</v>
      </c>
      <c r="AC85">
        <f t="shared" si="28"/>
        <v>-1.8586662776792067</v>
      </c>
      <c r="AD85">
        <f t="shared" si="29"/>
        <v>0.31844572831606144</v>
      </c>
      <c r="AE85">
        <f t="shared" si="30"/>
        <v>3.5560480136646246</v>
      </c>
    </row>
    <row r="86" spans="1:31" ht="12.75">
      <c r="A86" s="1">
        <f t="shared" si="31"/>
        <v>-0.01874999999999999</v>
      </c>
      <c r="B86" s="1">
        <v>0.1</v>
      </c>
      <c r="C86">
        <v>82</v>
      </c>
      <c r="D86">
        <f t="shared" si="20"/>
        <v>1.4311699866353502</v>
      </c>
      <c r="E86" s="2">
        <f>COS(D86+Params!$H$3)*A_LEN+A_X</f>
        <v>-0.5728154152655509</v>
      </c>
      <c r="F86" s="2">
        <f>SIN(D86+Params!$H$3)*A_LEN+A_Y</f>
        <v>4.4774144832324065</v>
      </c>
      <c r="G86">
        <f t="shared" si="17"/>
        <v>-1.9237654425225499</v>
      </c>
      <c r="H86">
        <f t="shared" si="21"/>
        <v>-110.22364062965926</v>
      </c>
      <c r="I86" s="3">
        <f t="shared" si="18"/>
        <v>-1.7176151369479769</v>
      </c>
      <c r="J86" s="3">
        <f t="shared" si="19"/>
        <v>1.3698971770989088</v>
      </c>
      <c r="K86">
        <f>IF(AND(C86&gt;$H$366,C86&lt;$H$365),1,B_Y/COS(PI()/2+Data!G86)-BD_len)</f>
        <v>1.459899280908365</v>
      </c>
      <c r="L86">
        <f>COS(G86)*K86+I86</f>
        <v>-2.2222810012316625</v>
      </c>
      <c r="M86">
        <f>SIN(G86)*K86+J86</f>
        <v>0</v>
      </c>
      <c r="N86" s="5">
        <f>L86-COS(G86)*Params!$F$8</f>
        <v>-1.5309102047892158</v>
      </c>
      <c r="O86" s="5">
        <f>M86-SIN(G86)*Params!$F$8</f>
        <v>1.8767009409670303</v>
      </c>
      <c r="P86" s="5">
        <f>D86+Params!$I$6</f>
        <v>4.049163864626845</v>
      </c>
      <c r="Q86" s="5">
        <f t="shared" si="22"/>
        <v>232.00000000000003</v>
      </c>
      <c r="R86" s="5">
        <f>A_X+COS(P86)*Params!$F$6</f>
        <v>-0.7556873095161356</v>
      </c>
      <c r="S86" s="5">
        <f>A_Y+SIN(P86)*Params!$F$6</f>
        <v>2.995442891039937</v>
      </c>
      <c r="T86" s="5">
        <f t="shared" si="23"/>
        <v>1.361085628536466</v>
      </c>
      <c r="U86" s="5">
        <f t="shared" si="24"/>
        <v>-2.176769420151122</v>
      </c>
      <c r="V86" s="5">
        <f t="shared" si="25"/>
        <v>-124.71970074779875</v>
      </c>
      <c r="W86" s="5">
        <f>R86+COS(U86)*Params!$F$7</f>
        <v>-1.2342859439738403</v>
      </c>
      <c r="X86" s="5">
        <f>S86+SIN(U86)*Params!$F$7</f>
        <v>2.304766218717414</v>
      </c>
      <c r="Y86" s="5">
        <f>W86+COS(G86)*Params!$F$8</f>
        <v>-1.925656740416287</v>
      </c>
      <c r="Z86" s="5">
        <f>X86+SIN(G86)*Params!$F$8</f>
        <v>0.4280652777503835</v>
      </c>
      <c r="AA86" s="1">
        <f t="shared" si="26"/>
        <v>-0.034766387912562445</v>
      </c>
      <c r="AB86" s="1">
        <f t="shared" si="27"/>
        <v>0.1</v>
      </c>
      <c r="AC86">
        <f t="shared" si="28"/>
        <v>-1.8908903525037246</v>
      </c>
      <c r="AD86">
        <f t="shared" si="29"/>
        <v>0.3280652777503835</v>
      </c>
      <c r="AE86">
        <f t="shared" si="30"/>
        <v>3.683093151657096</v>
      </c>
    </row>
    <row r="87" spans="1:31" ht="12.75">
      <c r="A87" s="1">
        <f t="shared" si="31"/>
        <v>-0.012500000000000011</v>
      </c>
      <c r="B87" s="1">
        <v>0.1</v>
      </c>
      <c r="C87">
        <v>83</v>
      </c>
      <c r="D87">
        <f t="shared" si="20"/>
        <v>1.4486232791552935</v>
      </c>
      <c r="E87" s="2">
        <f>COS(D87+Params!$H$3)*A_LEN+A_X</f>
        <v>-0.5898414633005544</v>
      </c>
      <c r="F87" s="2">
        <f>SIN(D87+Params!$H$3)*A_LEN+A_Y</f>
        <v>4.473577378135154</v>
      </c>
      <c r="G87">
        <f t="shared" si="17"/>
        <v>-1.9291957175722492</v>
      </c>
      <c r="H87">
        <f t="shared" si="21"/>
        <v>-110.53477247160222</v>
      </c>
      <c r="I87" s="3">
        <f t="shared" si="18"/>
        <v>-1.7481574130582231</v>
      </c>
      <c r="J87" s="3">
        <f t="shared" si="19"/>
        <v>1.381243132217607</v>
      </c>
      <c r="K87">
        <f>IF(AND(C87&gt;$H$366,C87&lt;$H$365),1,B_Y/COS(PI()/2+Data!G87)-BD_len)</f>
        <v>1.4749630546972812</v>
      </c>
      <c r="L87">
        <f>COS(G87)*K87+I87</f>
        <v>-2.2655387254610075</v>
      </c>
      <c r="M87">
        <f>SIN(G87)*K87+J87</f>
        <v>0</v>
      </c>
      <c r="N87" s="5">
        <f>L87-COS(G87)*Params!$F$8</f>
        <v>-1.5639871703151453</v>
      </c>
      <c r="O87" s="5">
        <f>M87-SIN(G87)*Params!$F$8</f>
        <v>1.8729189559274642</v>
      </c>
      <c r="P87" s="5">
        <f>D87+Params!$I$6</f>
        <v>4.066617157146788</v>
      </c>
      <c r="Q87" s="5">
        <f t="shared" si="22"/>
        <v>233</v>
      </c>
      <c r="R87" s="5">
        <f>A_X+COS(P87)*Params!$F$6</f>
        <v>-0.7468215347204312</v>
      </c>
      <c r="S87" s="5">
        <f>A_Y+SIN(P87)*Params!$F$6</f>
        <v>2.9886399427698493</v>
      </c>
      <c r="T87" s="5">
        <f t="shared" si="23"/>
        <v>1.3829652911325936</v>
      </c>
      <c r="U87" s="5">
        <f t="shared" si="24"/>
        <v>-2.2029447133004583</v>
      </c>
      <c r="V87" s="5">
        <f t="shared" si="25"/>
        <v>-126.21943457277341</v>
      </c>
      <c r="W87" s="5">
        <f>R87+COS(U87)*Params!$F$7</f>
        <v>-1.243332823595335</v>
      </c>
      <c r="X87" s="5">
        <f>S87+SIN(U87)*Params!$F$7</f>
        <v>2.3107258931919725</v>
      </c>
      <c r="Y87" s="5">
        <f>W87+COS(G87)*Params!$F$8</f>
        <v>-1.9448843787411971</v>
      </c>
      <c r="Z87" s="5">
        <f>X87+SIN(G87)*Params!$F$8</f>
        <v>0.43780693726450837</v>
      </c>
      <c r="AA87" s="1">
        <f t="shared" si="26"/>
        <v>-0.023177591941708334</v>
      </c>
      <c r="AB87" s="1">
        <f t="shared" si="27"/>
        <v>0.1</v>
      </c>
      <c r="AC87">
        <f t="shared" si="28"/>
        <v>-1.9217067867994888</v>
      </c>
      <c r="AD87">
        <f t="shared" si="29"/>
        <v>0.3378069372645084</v>
      </c>
      <c r="AE87">
        <f t="shared" si="30"/>
        <v>3.8070705012952435</v>
      </c>
    </row>
    <row r="88" spans="1:31" ht="12.75">
      <c r="A88" s="1">
        <f t="shared" si="31"/>
        <v>-0.006249999999999978</v>
      </c>
      <c r="B88" s="1">
        <v>0.1</v>
      </c>
      <c r="C88">
        <v>84</v>
      </c>
      <c r="D88">
        <f t="shared" si="20"/>
        <v>1.4660765716752369</v>
      </c>
      <c r="E88" s="2">
        <f>COS(D88+Params!$H$3)*A_LEN+A_X</f>
        <v>-0.6067979514682611</v>
      </c>
      <c r="F88" s="2">
        <f>SIN(D88+Params!$H$3)*A_LEN+A_Y</f>
        <v>4.469443711937269</v>
      </c>
      <c r="G88">
        <f t="shared" si="17"/>
        <v>-1.9345246421588278</v>
      </c>
      <c r="H88">
        <f t="shared" si="21"/>
        <v>-110.84009735975668</v>
      </c>
      <c r="I88" s="3">
        <f t="shared" si="18"/>
        <v>-1.7780693196361241</v>
      </c>
      <c r="J88" s="3">
        <f t="shared" si="19"/>
        <v>1.392538404087456</v>
      </c>
      <c r="K88">
        <f>IF(AND(C88&gt;$H$366,C88&lt;$H$365),1,B_Y/COS(PI()/2+Data!G88)-BD_len)</f>
        <v>1.4900200887002288</v>
      </c>
      <c r="L88">
        <f>COS(G88)*K88+I88</f>
        <v>-2.308160498464634</v>
      </c>
      <c r="M88">
        <f>SIN(G88)*K88+J88</f>
        <v>0</v>
      </c>
      <c r="N88" s="5">
        <f>L88-COS(G88)*Params!$F$8</f>
        <v>-1.5966383077928048</v>
      </c>
      <c r="O88" s="5">
        <f>M88-SIN(G88)*Params!$F$8</f>
        <v>1.8691538653041813</v>
      </c>
      <c r="P88" s="5">
        <f>D88+Params!$I$6</f>
        <v>4.084070449666731</v>
      </c>
      <c r="Q88" s="5">
        <f t="shared" si="22"/>
        <v>234</v>
      </c>
      <c r="R88" s="5">
        <f>A_X+COS(P88)*Params!$F$6</f>
        <v>-0.7378383824069894</v>
      </c>
      <c r="S88" s="5">
        <f>A_Y+SIN(P88)*Params!$F$6</f>
        <v>2.9819927597268503</v>
      </c>
      <c r="T88" s="5">
        <f t="shared" si="23"/>
        <v>1.4056840743149046</v>
      </c>
      <c r="U88" s="5">
        <f t="shared" si="24"/>
        <v>-2.228053879086038</v>
      </c>
      <c r="V88" s="5">
        <f t="shared" si="25"/>
        <v>-127.6580837993814</v>
      </c>
      <c r="W88" s="5">
        <f>R88+COS(U88)*Params!$F$7</f>
        <v>-1.2512132294043725</v>
      </c>
      <c r="X88" s="5">
        <f>S88+SIN(U88)*Params!$F$7</f>
        <v>2.3167580755245702</v>
      </c>
      <c r="Y88" s="5">
        <f>W88+COS(G88)*Params!$F$8</f>
        <v>-1.9627354200762017</v>
      </c>
      <c r="Z88" s="5">
        <f>X88+SIN(G88)*Params!$F$8</f>
        <v>0.447604210220389</v>
      </c>
      <c r="AA88" s="1">
        <f t="shared" si="26"/>
        <v>-0.011588795970854115</v>
      </c>
      <c r="AB88" s="1">
        <f t="shared" si="27"/>
        <v>0.1</v>
      </c>
      <c r="AC88">
        <f t="shared" si="28"/>
        <v>-1.9511466241053477</v>
      </c>
      <c r="AD88">
        <f t="shared" si="29"/>
        <v>0.347604210220389</v>
      </c>
      <c r="AE88">
        <f t="shared" si="30"/>
        <v>3.927801835720635</v>
      </c>
    </row>
    <row r="89" spans="1:31" ht="12.75">
      <c r="A89" s="1">
        <f t="shared" si="31"/>
        <v>0</v>
      </c>
      <c r="B89" s="1">
        <v>0.1</v>
      </c>
      <c r="C89">
        <v>85</v>
      </c>
      <c r="D89">
        <f t="shared" si="20"/>
        <v>1.4835298641951802</v>
      </c>
      <c r="E89" s="2">
        <f>COS(D89+Params!$H$3)*A_LEN+A_X</f>
        <v>-0.6236797146581414</v>
      </c>
      <c r="F89" s="2">
        <f>SIN(D89+Params!$H$3)*A_LEN+A_Y</f>
        <v>4.465014743793512</v>
      </c>
      <c r="G89">
        <f t="shared" si="17"/>
        <v>-1.9397499251262762</v>
      </c>
      <c r="H89">
        <f t="shared" si="21"/>
        <v>-111.13948402055307</v>
      </c>
      <c r="I89" s="3">
        <f t="shared" si="18"/>
        <v>-1.807340619278437</v>
      </c>
      <c r="J89" s="3">
        <f t="shared" si="19"/>
        <v>1.4037686194029249</v>
      </c>
      <c r="K89">
        <f>IF(AND(C89&gt;$H$366,C89&lt;$H$365),1,B_Y/COS(PI()/2+Data!G89)-BD_len)</f>
        <v>1.5050506570582378</v>
      </c>
      <c r="L89">
        <f>COS(G89)*K89+I89</f>
        <v>-2.350121554362782</v>
      </c>
      <c r="M89">
        <f>SIN(G89)*K89+J89</f>
        <v>0</v>
      </c>
      <c r="N89" s="5">
        <f>L89-COS(G89)*Params!$F$8</f>
        <v>-1.6288422638101818</v>
      </c>
      <c r="O89" s="5">
        <f>M89-SIN(G89)*Params!$F$8</f>
        <v>1.865410460199025</v>
      </c>
      <c r="P89" s="5">
        <f>D89+Params!$I$6</f>
        <v>4.101523742186675</v>
      </c>
      <c r="Q89" s="5">
        <f t="shared" si="22"/>
        <v>235.00000000000003</v>
      </c>
      <c r="R89" s="5">
        <f>A_X+COS(P89)*Params!$F$6</f>
        <v>-0.7287405889310259</v>
      </c>
      <c r="S89" s="5">
        <f>A_Y+SIN(P89)*Params!$F$6</f>
        <v>2.975503366707287</v>
      </c>
      <c r="T89" s="5">
        <f t="shared" si="23"/>
        <v>1.4291568445066563</v>
      </c>
      <c r="U89" s="5">
        <f t="shared" si="24"/>
        <v>-2.2521088709072403</v>
      </c>
      <c r="V89" s="5">
        <f t="shared" si="25"/>
        <v>-129.03633330695803</v>
      </c>
      <c r="W89" s="5">
        <f>R89+COS(U89)*Params!$F$7</f>
        <v>-1.2579675844759164</v>
      </c>
      <c r="X89" s="5">
        <f>S89+SIN(U89)*Params!$F$7</f>
        <v>2.3228091766137773</v>
      </c>
      <c r="Y89" s="5">
        <f>W89+COS(G89)*Params!$F$8</f>
        <v>-1.9792468750285166</v>
      </c>
      <c r="Z89" s="5">
        <f>X89+SIN(G89)*Params!$F$8</f>
        <v>0.4573987164147524</v>
      </c>
      <c r="AA89" s="1">
        <f t="shared" si="26"/>
        <v>0</v>
      </c>
      <c r="AB89" s="1">
        <f t="shared" si="27"/>
        <v>0.1</v>
      </c>
      <c r="AC89">
        <f t="shared" si="28"/>
        <v>-1.9792468750285166</v>
      </c>
      <c r="AD89">
        <f t="shared" si="29"/>
        <v>0.3573987164147524</v>
      </c>
      <c r="AE89">
        <f t="shared" si="30"/>
        <v>4.045152034805061</v>
      </c>
    </row>
    <row r="90" spans="1:31" ht="12.75">
      <c r="A90" s="1">
        <f t="shared" si="31"/>
        <v>0.006249999999999978</v>
      </c>
      <c r="B90" s="1">
        <v>0.1</v>
      </c>
      <c r="C90">
        <v>86</v>
      </c>
      <c r="D90">
        <f t="shared" si="20"/>
        <v>1.5009831567151235</v>
      </c>
      <c r="E90" s="2">
        <f>COS(D90+Params!$H$3)*A_LEN+A_X</f>
        <v>-0.6404816105215766</v>
      </c>
      <c r="F90" s="2">
        <f>SIN(D90+Params!$H$3)*A_LEN+A_Y</f>
        <v>4.460291822810489</v>
      </c>
      <c r="G90">
        <f t="shared" si="17"/>
        <v>-1.94486943898908</v>
      </c>
      <c r="H90">
        <f t="shared" si="21"/>
        <v>-111.43281055805043</v>
      </c>
      <c r="I90" s="3">
        <f t="shared" si="18"/>
        <v>-1.8359621218528712</v>
      </c>
      <c r="J90" s="3">
        <f t="shared" si="19"/>
        <v>1.4149197058286447</v>
      </c>
      <c r="K90">
        <f>IF(AND(C90&gt;$H$366,C90&lt;$H$365),1,B_Y/COS(PI()/2+Data!G90)-BD_len)</f>
        <v>1.5200351271281827</v>
      </c>
      <c r="L90">
        <f>COS(G90)*K90+I90</f>
        <v>-2.391397999125283</v>
      </c>
      <c r="M90">
        <f>SIN(G90)*K90+J90</f>
        <v>0</v>
      </c>
      <c r="N90" s="5">
        <f>L90-COS(G90)*Params!$F$8</f>
        <v>-1.6605782077145381</v>
      </c>
      <c r="O90" s="5">
        <f>M90-SIN(G90)*Params!$F$8</f>
        <v>1.8616934313904518</v>
      </c>
      <c r="P90" s="5">
        <f>D90+Params!$I$6</f>
        <v>4.118977034706618</v>
      </c>
      <c r="Q90" s="5">
        <f t="shared" si="22"/>
        <v>236.00000000000003</v>
      </c>
      <c r="R90" s="5">
        <f>A_X+COS(P90)*Params!$F$6</f>
        <v>-0.7195309255685667</v>
      </c>
      <c r="S90" s="5">
        <f>A_Y+SIN(P90)*Params!$F$6</f>
        <v>2.969173740443138</v>
      </c>
      <c r="T90" s="5">
        <f t="shared" si="23"/>
        <v>1.4533005959448833</v>
      </c>
      <c r="U90" s="5">
        <f t="shared" si="24"/>
        <v>-2.2751273495377102</v>
      </c>
      <c r="V90" s="5">
        <f t="shared" si="25"/>
        <v>-130.35519498329603</v>
      </c>
      <c r="W90" s="5">
        <f>R90+COS(U90)*Params!$F$7</f>
        <v>-1.2636404223017053</v>
      </c>
      <c r="X90" s="5">
        <f>S90+SIN(U90)*Params!$F$7</f>
        <v>2.3288333823833756</v>
      </c>
      <c r="Y90" s="5">
        <f>W90+COS(G90)*Params!$F$8</f>
        <v>-1.99446021371245</v>
      </c>
      <c r="Z90" s="5">
        <f>X90+SIN(G90)*Params!$F$8</f>
        <v>0.4671399509929237</v>
      </c>
      <c r="AA90" s="1">
        <f t="shared" si="26"/>
        <v>0.011588795970854115</v>
      </c>
      <c r="AB90" s="1">
        <f t="shared" si="27"/>
        <v>0.1</v>
      </c>
      <c r="AC90">
        <f t="shared" si="28"/>
        <v>-2.0060490096833044</v>
      </c>
      <c r="AD90">
        <f t="shared" si="29"/>
        <v>0.36713995099292374</v>
      </c>
      <c r="AE90">
        <f t="shared" si="30"/>
        <v>4.159024372866453</v>
      </c>
    </row>
    <row r="91" spans="1:31" ht="12.75">
      <c r="A91" s="1">
        <f t="shared" si="31"/>
        <v>0.012499999999999956</v>
      </c>
      <c r="B91" s="1">
        <v>0.1</v>
      </c>
      <c r="C91">
        <v>87</v>
      </c>
      <c r="D91">
        <f t="shared" si="20"/>
        <v>1.5184364492350666</v>
      </c>
      <c r="E91" s="2">
        <f>COS(D91+Params!$H$3)*A_LEN+A_X</f>
        <v>-0.6571985210383231</v>
      </c>
      <c r="F91" s="2">
        <f>SIN(D91+Params!$H$3)*A_LEN+A_Y</f>
        <v>4.455276387635681</v>
      </c>
      <c r="G91">
        <f t="shared" si="17"/>
        <v>-1.949881218593818</v>
      </c>
      <c r="H91">
        <f t="shared" si="21"/>
        <v>-111.71996437725167</v>
      </c>
      <c r="I91" s="3">
        <f t="shared" si="18"/>
        <v>-1.8639256612138375</v>
      </c>
      <c r="J91" s="3">
        <f t="shared" si="19"/>
        <v>1.4259779256994074</v>
      </c>
      <c r="K91">
        <f>IF(AND(C91&gt;$H$366,C91&lt;$H$365),1,B_Y/COS(PI()/2+Data!G91)-BD_len)</f>
        <v>1.534954013484061</v>
      </c>
      <c r="L91">
        <f>COS(G91)*K91+I91</f>
        <v>-2.4319668383558137</v>
      </c>
      <c r="M91">
        <f>SIN(G91)*K91+J91</f>
        <v>0</v>
      </c>
      <c r="N91" s="5">
        <f>L91-COS(G91)*Params!$F$8</f>
        <v>-1.69182586715808</v>
      </c>
      <c r="O91" s="5">
        <f>M91-SIN(G91)*Params!$F$8</f>
        <v>1.8580073581001975</v>
      </c>
      <c r="P91" s="5">
        <f>D91+Params!$I$6</f>
        <v>4.136430327226561</v>
      </c>
      <c r="Q91" s="5">
        <f t="shared" si="22"/>
        <v>237.00000000000003</v>
      </c>
      <c r="R91" s="5">
        <f>A_X+COS(P91)*Params!$F$6</f>
        <v>-0.7102121976722875</v>
      </c>
      <c r="S91" s="5">
        <f>A_Y+SIN(P91)*Params!$F$6</f>
        <v>2.9630058089998794</v>
      </c>
      <c r="T91" s="5">
        <f t="shared" si="23"/>
        <v>1.4780348347085934</v>
      </c>
      <c r="U91" s="5">
        <f t="shared" si="24"/>
        <v>-2.297131632204951</v>
      </c>
      <c r="V91" s="5">
        <f t="shared" si="25"/>
        <v>-131.61594751134177</v>
      </c>
      <c r="W91" s="5">
        <f>R91+COS(U91)*Params!$F$7</f>
        <v>-1.2682790671669169</v>
      </c>
      <c r="X91" s="5">
        <f>S91+SIN(U91)*Params!$F$7</f>
        <v>2.3347922404041683</v>
      </c>
      <c r="Y91" s="5">
        <f>W91+COS(G91)*Params!$F$8</f>
        <v>-2.0084200383646507</v>
      </c>
      <c r="Z91" s="5">
        <f>X91+SIN(G91)*Params!$F$8</f>
        <v>0.47678488230397087</v>
      </c>
      <c r="AA91" s="1">
        <f t="shared" si="26"/>
        <v>0.02317759194170823</v>
      </c>
      <c r="AB91" s="1">
        <f t="shared" si="27"/>
        <v>0.1</v>
      </c>
      <c r="AC91">
        <f t="shared" si="28"/>
        <v>-2.0315976303063588</v>
      </c>
      <c r="AD91">
        <f t="shared" si="29"/>
        <v>0.3767848823039709</v>
      </c>
      <c r="AE91">
        <f t="shared" si="30"/>
        <v>4.26935577899923</v>
      </c>
    </row>
    <row r="92" spans="1:31" ht="12.75">
      <c r="A92" s="1">
        <f t="shared" si="31"/>
        <v>0.018750000000000044</v>
      </c>
      <c r="B92" s="1">
        <v>0.1</v>
      </c>
      <c r="C92">
        <v>88</v>
      </c>
      <c r="D92">
        <f t="shared" si="20"/>
        <v>1.53588974175501</v>
      </c>
      <c r="E92" s="2">
        <f>COS(D92+Params!$H$3)*A_LEN+A_X</f>
        <v>-0.673825354075497</v>
      </c>
      <c r="F92" s="2">
        <f>SIN(D92+Params!$H$3)*A_LEN+A_Y</f>
        <v>4.449969966019229</v>
      </c>
      <c r="G92">
        <f t="shared" si="17"/>
        <v>-1.9547834593144322</v>
      </c>
      <c r="H92">
        <f t="shared" si="21"/>
        <v>-112.00084208070004</v>
      </c>
      <c r="I92" s="3">
        <f t="shared" si="18"/>
        <v>-1.8912240692494238</v>
      </c>
      <c r="J92" s="3">
        <f t="shared" si="19"/>
        <v>1.4369299069402928</v>
      </c>
      <c r="K92">
        <f>IF(AND(C92&gt;$H$366,C92&lt;$H$365),1,B_Y/COS(PI()/2+Data!G92)-BD_len)</f>
        <v>1.549788030245698</v>
      </c>
      <c r="L92">
        <f>COS(G92)*K92+I92</f>
        <v>-2.471806002514146</v>
      </c>
      <c r="M92">
        <f>SIN(G92)*K92+J92</f>
        <v>0</v>
      </c>
      <c r="N92" s="5">
        <f>L92-COS(G92)*Params!$F$8</f>
        <v>-1.722565561971217</v>
      </c>
      <c r="O92" s="5">
        <f>M92-SIN(G92)*Params!$F$8</f>
        <v>1.854356697686569</v>
      </c>
      <c r="P92" s="5">
        <f>D92+Params!$I$6</f>
        <v>4.153883619746504</v>
      </c>
      <c r="Q92" s="5">
        <f t="shared" si="22"/>
        <v>238</v>
      </c>
      <c r="R92" s="5">
        <f>A_X+COS(P92)*Params!$F$6</f>
        <v>-0.7007872438169781</v>
      </c>
      <c r="S92" s="5">
        <f>A_Y+SIN(P92)*Params!$F$6</f>
        <v>2.9570014511891785</v>
      </c>
      <c r="T92" s="5">
        <f t="shared" si="23"/>
        <v>1.5032818710664126</v>
      </c>
      <c r="U92" s="5">
        <f t="shared" si="24"/>
        <v>-2.3181477314745575</v>
      </c>
      <c r="V92" s="5">
        <f t="shared" si="25"/>
        <v>-132.82008130131823</v>
      </c>
      <c r="W92" s="5">
        <f>R92+COS(U92)*Params!$F$7</f>
        <v>-1.2719325022188974</v>
      </c>
      <c r="X92" s="5">
        <f>S92+SIN(U92)*Params!$F$7</f>
        <v>2.3406541364385594</v>
      </c>
      <c r="Y92" s="5">
        <f>W92+COS(G92)*Params!$F$8</f>
        <v>-2.021172942761827</v>
      </c>
      <c r="Z92" s="5">
        <f>X92+SIN(G92)*Params!$F$8</f>
        <v>0.4862974387519903</v>
      </c>
      <c r="AA92" s="1">
        <f t="shared" si="26"/>
        <v>0.03476638791256255</v>
      </c>
      <c r="AB92" s="1">
        <f t="shared" si="27"/>
        <v>0.1</v>
      </c>
      <c r="AC92">
        <f t="shared" si="28"/>
        <v>-2.055939330674389</v>
      </c>
      <c r="AD92">
        <f t="shared" si="29"/>
        <v>0.3862974387519903</v>
      </c>
      <c r="AE92">
        <f t="shared" si="30"/>
        <v>4.376112242600203</v>
      </c>
    </row>
    <row r="93" spans="1:31" ht="12.75">
      <c r="A93" s="1">
        <f t="shared" si="31"/>
        <v>0.025000000000000022</v>
      </c>
      <c r="B93" s="1">
        <v>0.1</v>
      </c>
      <c r="C93">
        <v>89</v>
      </c>
      <c r="D93">
        <f t="shared" si="20"/>
        <v>1.5533430342749532</v>
      </c>
      <c r="E93" s="2">
        <f>COS(D93+Params!$H$3)*A_LEN+A_X</f>
        <v>-0.6903570449386878</v>
      </c>
      <c r="F93" s="2">
        <f>SIN(D93+Params!$H$3)*A_LEN+A_Y</f>
        <v>4.444374174348562</v>
      </c>
      <c r="G93">
        <f t="shared" si="17"/>
        <v>-1.9595745148143786</v>
      </c>
      <c r="H93">
        <f t="shared" si="21"/>
        <v>-112.27534934025991</v>
      </c>
      <c r="I93" s="3">
        <f t="shared" si="18"/>
        <v>-1.9178511475617053</v>
      </c>
      <c r="J93" s="3">
        <f t="shared" si="19"/>
        <v>1.4477626711670997</v>
      </c>
      <c r="K93">
        <f>IF(AND(C93&gt;$H$366,C93&lt;$H$365),1,B_Y/COS(PI()/2+Data!G93)-BD_len)</f>
        <v>1.5645181415234184</v>
      </c>
      <c r="L93">
        <f>COS(G93)*K93+I93</f>
        <v>-2.510894369537132</v>
      </c>
      <c r="M93">
        <f>SIN(G93)*K93+J93</f>
        <v>0</v>
      </c>
      <c r="N93" s="5">
        <f>L93-COS(G93)*Params!$F$8</f>
        <v>-1.7527782362234423</v>
      </c>
      <c r="O93" s="5">
        <f>M93-SIN(G93)*Params!$F$8</f>
        <v>1.8507457762776334</v>
      </c>
      <c r="P93" s="5">
        <f>D93+Params!$I$6</f>
        <v>4.171336912266447</v>
      </c>
      <c r="Q93" s="5">
        <f t="shared" si="22"/>
        <v>239</v>
      </c>
      <c r="R93" s="5">
        <f>A_X+COS(P93)*Params!$F$6</f>
        <v>-0.6912589349348846</v>
      </c>
      <c r="S93" s="5">
        <f>A_Y+SIN(P93)*Params!$F$6</f>
        <v>2.951162495996591</v>
      </c>
      <c r="T93" s="5">
        <f t="shared" si="23"/>
        <v>1.5289670317064326</v>
      </c>
      <c r="U93" s="5">
        <f t="shared" si="24"/>
        <v>-2.338204493398438</v>
      </c>
      <c r="V93" s="5">
        <f t="shared" si="25"/>
        <v>-133.96924911025525</v>
      </c>
      <c r="W93" s="5">
        <f>R93+COS(U93)*Params!$F$7</f>
        <v>-1.2746504213876904</v>
      </c>
      <c r="X93" s="5">
        <f>S93+SIN(U93)*Params!$F$7</f>
        <v>2.346393703705124</v>
      </c>
      <c r="Y93" s="5">
        <f>W93+COS(G93)*Params!$F$8</f>
        <v>-2.03276655470138</v>
      </c>
      <c r="Z93" s="5">
        <f>X93+SIN(G93)*Params!$F$8</f>
        <v>0.49564792742749053</v>
      </c>
      <c r="AA93" s="1">
        <f t="shared" si="26"/>
        <v>0.04635518388341667</v>
      </c>
      <c r="AB93" s="1">
        <f t="shared" si="27"/>
        <v>0.1</v>
      </c>
      <c r="AC93">
        <f t="shared" si="28"/>
        <v>-2.0791217385847967</v>
      </c>
      <c r="AD93">
        <f t="shared" si="29"/>
        <v>0.39564792742749055</v>
      </c>
      <c r="AE93">
        <f t="shared" si="30"/>
        <v>4.479284486333537</v>
      </c>
    </row>
    <row r="94" spans="1:31" ht="12.75">
      <c r="A94" s="1">
        <f t="shared" si="31"/>
        <v>0.03125</v>
      </c>
      <c r="B94" s="1">
        <v>0.1</v>
      </c>
      <c r="C94">
        <v>90</v>
      </c>
      <c r="D94">
        <f t="shared" si="20"/>
        <v>1.5707963267948966</v>
      </c>
      <c r="E94" s="2">
        <f>COS(D94+Params!$H$3)*A_LEN+A_X</f>
        <v>-0.7067885579146986</v>
      </c>
      <c r="F94" s="2">
        <f>SIN(D94+Params!$H$3)*A_LEN+A_Y</f>
        <v>4.438490717156036</v>
      </c>
      <c r="G94">
        <f t="shared" si="17"/>
        <v>-1.9642528944096598</v>
      </c>
      <c r="H94">
        <f t="shared" si="21"/>
        <v>-112.54340074602963</v>
      </c>
      <c r="I94" s="3">
        <f t="shared" si="18"/>
        <v>-1.9438016370796811</v>
      </c>
      <c r="J94" s="3">
        <f t="shared" si="19"/>
        <v>1.458463658952196</v>
      </c>
      <c r="K94">
        <f>IF(AND(C94&gt;$H$366,C94&lt;$H$365),1,B_Y/COS(PI()/2+Data!G94)-BD_len)</f>
        <v>1.5791256097868631</v>
      </c>
      <c r="L94">
        <f>COS(G94)*K94+I94</f>
        <v>-2.549211784831191</v>
      </c>
      <c r="M94">
        <f>SIN(G94)*K94+J94</f>
        <v>0</v>
      </c>
      <c r="N94" s="5">
        <f>L94-COS(G94)*Params!$F$8</f>
        <v>-1.7824454883448424</v>
      </c>
      <c r="O94" s="5">
        <f>M94-SIN(G94)*Params!$F$8</f>
        <v>1.847178780349268</v>
      </c>
      <c r="P94" s="5">
        <f>D94+Params!$I$6</f>
        <v>4.188790204786391</v>
      </c>
      <c r="Q94" s="5">
        <f t="shared" si="22"/>
        <v>240.00000000000003</v>
      </c>
      <c r="R94" s="5">
        <f>A_X+COS(P94)*Params!$F$6</f>
        <v>-0.6816301734411945</v>
      </c>
      <c r="S94" s="5">
        <f>A_Y+SIN(P94)*Params!$F$6</f>
        <v>2.945490722024431</v>
      </c>
      <c r="T94" s="5">
        <f t="shared" si="23"/>
        <v>1.555018803343768</v>
      </c>
      <c r="U94" s="5">
        <f t="shared" si="24"/>
        <v>-2.3573328382073018</v>
      </c>
      <c r="V94" s="5">
        <f t="shared" si="25"/>
        <v>-135.06522253687413</v>
      </c>
      <c r="W94" s="5">
        <f>R94+COS(U94)*Params!$F$7</f>
        <v>-1.2764824540948316</v>
      </c>
      <c r="X94" s="5">
        <f>S94+SIN(U94)*Params!$F$7</f>
        <v>2.3519911998709073</v>
      </c>
      <c r="Y94" s="5">
        <f>W94+COS(G94)*Params!$F$8</f>
        <v>-2.04324875058118</v>
      </c>
      <c r="Z94" s="5">
        <f>X94+SIN(G94)*Params!$F$8</f>
        <v>0.5048124195216392</v>
      </c>
      <c r="AA94" s="1">
        <f t="shared" si="26"/>
        <v>0.05794397985427078</v>
      </c>
      <c r="AB94" s="1">
        <f t="shared" si="27"/>
        <v>0.1</v>
      </c>
      <c r="AC94">
        <f t="shared" si="28"/>
        <v>-2.101192730435451</v>
      </c>
      <c r="AD94">
        <f t="shared" si="29"/>
        <v>0.40481241952163927</v>
      </c>
      <c r="AE94">
        <f t="shared" si="30"/>
        <v>4.57888398543375</v>
      </c>
    </row>
    <row r="95" spans="1:31" ht="12.75">
      <c r="A95" s="1">
        <f t="shared" si="31"/>
        <v>0.03749999999999998</v>
      </c>
      <c r="B95" s="1">
        <v>0.1</v>
      </c>
      <c r="C95">
        <v>91</v>
      </c>
      <c r="D95">
        <f t="shared" si="20"/>
        <v>1.5882496193148399</v>
      </c>
      <c r="E95" s="2">
        <f>COS(D95+Params!$H$3)*A_LEN+A_X</f>
        <v>-0.7231148878055286</v>
      </c>
      <c r="F95" s="2">
        <f>SIN(D95+Params!$H$3)*A_LEN+A_Y</f>
        <v>4.432321386599694</v>
      </c>
      <c r="G95">
        <f t="shared" si="17"/>
        <v>-1.9688172600672675</v>
      </c>
      <c r="H95">
        <f t="shared" si="21"/>
        <v>-112.80491963436502</v>
      </c>
      <c r="I95" s="3">
        <f t="shared" si="18"/>
        <v>-1.969071185899038</v>
      </c>
      <c r="J95" s="3">
        <f t="shared" si="19"/>
        <v>1.4690207522642647</v>
      </c>
      <c r="K95">
        <f>IF(AND(C95&gt;$H$366,C95&lt;$H$365),1,B_Y/COS(PI()/2+Data!G95)-BD_len)</f>
        <v>1.5935920419867617</v>
      </c>
      <c r="L95">
        <f>COS(G95)*K95+I95</f>
        <v>-2.5867390786217115</v>
      </c>
      <c r="M95">
        <f>SIN(G95)*K95+J95</f>
        <v>0</v>
      </c>
      <c r="N95" s="5">
        <f>L95-COS(G95)*Params!$F$8</f>
        <v>-1.8115495991955777</v>
      </c>
      <c r="O95" s="5">
        <f>M95-SIN(G95)*Params!$F$8</f>
        <v>1.8436597492452451</v>
      </c>
      <c r="P95" s="5">
        <f>D95+Params!$I$6</f>
        <v>4.2062434973063345</v>
      </c>
      <c r="Q95" s="5">
        <f t="shared" si="22"/>
        <v>241.00000000000003</v>
      </c>
      <c r="R95" s="5">
        <f>A_X+COS(P95)*Params!$F$6</f>
        <v>-0.6719038923499357</v>
      </c>
      <c r="S95" s="5">
        <f>A_Y+SIN(P95)*Params!$F$6</f>
        <v>2.939987856949994</v>
      </c>
      <c r="T95" s="5">
        <f t="shared" si="23"/>
        <v>1.5813689186509192</v>
      </c>
      <c r="U95" s="5">
        <f t="shared" si="24"/>
        <v>-2.3755651021548903</v>
      </c>
      <c r="V95" s="5">
        <f t="shared" si="25"/>
        <v>-136.1098543120395</v>
      </c>
      <c r="W95" s="5">
        <f>R95+COS(U95)*Params!$F$7</f>
        <v>-1.2774775471467048</v>
      </c>
      <c r="X95" s="5">
        <f>S95+SIN(U95)*Params!$F$7</f>
        <v>2.35743187920075</v>
      </c>
      <c r="Y95" s="5">
        <f>W95+COS(G95)*Params!$F$8</f>
        <v>-2.0526670265728386</v>
      </c>
      <c r="Z95" s="5">
        <f>X95+SIN(G95)*Params!$F$8</f>
        <v>0.5137721299555049</v>
      </c>
      <c r="AA95" s="1">
        <f t="shared" si="26"/>
        <v>0.06953277582512489</v>
      </c>
      <c r="AB95" s="1">
        <f t="shared" si="27"/>
        <v>0.1</v>
      </c>
      <c r="AC95">
        <f t="shared" si="28"/>
        <v>-2.1221998023979634</v>
      </c>
      <c r="AD95">
        <f t="shared" si="29"/>
        <v>0.41377212995550494</v>
      </c>
      <c r="AE95">
        <f t="shared" si="30"/>
        <v>4.67493937682587</v>
      </c>
    </row>
    <row r="96" spans="1:31" ht="12.75">
      <c r="A96" s="1">
        <f t="shared" si="31"/>
        <v>0.043749999999999956</v>
      </c>
      <c r="B96" s="1">
        <v>0.1</v>
      </c>
      <c r="C96">
        <v>92</v>
      </c>
      <c r="D96">
        <f t="shared" si="20"/>
        <v>1.6057029118347832</v>
      </c>
      <c r="E96" s="2">
        <f>COS(D96+Params!$H$3)*A_LEN+A_X</f>
        <v>-0.7393310614529225</v>
      </c>
      <c r="F96" s="2">
        <f>SIN(D96+Params!$H$3)*A_LEN+A_Y</f>
        <v>4.425868061917395</v>
      </c>
      <c r="G96">
        <f t="shared" si="17"/>
        <v>-1.9732664230736114</v>
      </c>
      <c r="H96">
        <f t="shared" si="21"/>
        <v>-113.05983789699427</v>
      </c>
      <c r="I96" s="3">
        <f t="shared" si="18"/>
        <v>-1.9936563156346603</v>
      </c>
      <c r="J96" s="3">
        <f t="shared" si="19"/>
        <v>1.4794222941116972</v>
      </c>
      <c r="K96">
        <f>IF(AND(C96&gt;$H$366,C96&lt;$H$365),1,B_Y/COS(PI()/2+Data!G96)-BD_len)</f>
        <v>1.6078994332789458</v>
      </c>
      <c r="L96">
        <f>COS(G96)*K96+I96</f>
        <v>-2.6234580806560337</v>
      </c>
      <c r="M96">
        <f>SIN(G96)*K96+J96</f>
        <v>0</v>
      </c>
      <c r="N96" s="5">
        <f>L96-COS(G96)*Params!$F$8</f>
        <v>-1.8400735579846925</v>
      </c>
      <c r="O96" s="5">
        <f>M96-SIN(G96)*Params!$F$8</f>
        <v>1.8401925686294343</v>
      </c>
      <c r="P96" s="5">
        <f>D96+Params!$I$6</f>
        <v>4.223696789826278</v>
      </c>
      <c r="Q96" s="5">
        <f t="shared" si="22"/>
        <v>242</v>
      </c>
      <c r="R96" s="5">
        <f>A_X+COS(P96)*Params!$F$6</f>
        <v>-0.6620830543805489</v>
      </c>
      <c r="S96" s="5">
        <f>A_Y+SIN(P96)*Params!$F$6</f>
        <v>2.93465557699929</v>
      </c>
      <c r="T96" s="5">
        <f t="shared" si="23"/>
        <v>1.6079523945911889</v>
      </c>
      <c r="U96" s="5">
        <f t="shared" si="24"/>
        <v>-2.3929344757931874</v>
      </c>
      <c r="V96" s="5">
        <f t="shared" si="25"/>
        <v>-137.10504611429968</v>
      </c>
      <c r="W96" s="5">
        <f>R96+COS(U96)*Params!$F$7</f>
        <v>-1.2776834858195243</v>
      </c>
      <c r="X96" s="5">
        <f>S96+SIN(U96)*Params!$F$7</f>
        <v>2.3627053803847233</v>
      </c>
      <c r="Y96" s="5">
        <f>W96+COS(G96)*Params!$F$8</f>
        <v>-2.0610680084908655</v>
      </c>
      <c r="Z96" s="5">
        <f>X96+SIN(G96)*Params!$F$8</f>
        <v>0.5225128117552891</v>
      </c>
      <c r="AA96" s="1">
        <f t="shared" si="26"/>
        <v>0.08112157179597901</v>
      </c>
      <c r="AB96" s="1">
        <f t="shared" si="27"/>
        <v>0.1</v>
      </c>
      <c r="AC96">
        <f t="shared" si="28"/>
        <v>-2.1421895802868445</v>
      </c>
      <c r="AD96">
        <f t="shared" si="29"/>
        <v>0.4225128117552891</v>
      </c>
      <c r="AE96">
        <f t="shared" si="30"/>
        <v>4.767493273986887</v>
      </c>
    </row>
    <row r="97" spans="1:31" ht="12.75">
      <c r="A97" s="1">
        <f t="shared" si="31"/>
        <v>0.050000000000000044</v>
      </c>
      <c r="B97" s="1">
        <v>0.1</v>
      </c>
      <c r="C97">
        <v>93</v>
      </c>
      <c r="D97">
        <f t="shared" si="20"/>
        <v>1.6231562043547265</v>
      </c>
      <c r="E97" s="2">
        <f>COS(D97+Params!$H$3)*A_LEN+A_X</f>
        <v>-0.7554321392532979</v>
      </c>
      <c r="F97" s="2">
        <f>SIN(D97+Params!$H$3)*A_LEN+A_Y</f>
        <v>4.41913270885435</v>
      </c>
      <c r="G97">
        <f t="shared" si="17"/>
        <v>-1.9775993404074903</v>
      </c>
      <c r="H97">
        <f t="shared" si="21"/>
        <v>-113.3080957732046</v>
      </c>
      <c r="I97" s="3">
        <f t="shared" si="18"/>
        <v>-2.0175543865627112</v>
      </c>
      <c r="J97" s="3">
        <f t="shared" si="19"/>
        <v>1.489657105439223</v>
      </c>
      <c r="K97">
        <f>IF(AND(C97&gt;$H$366,C97&lt;$H$365),1,B_Y/COS(PI()/2+Data!G97)-BD_len)</f>
        <v>1.6220302082213287</v>
      </c>
      <c r="L97">
        <f>COS(G97)*K97+I97</f>
        <v>-2.6593516322696114</v>
      </c>
      <c r="M97">
        <f>SIN(G97)*K97+J97</f>
        <v>0</v>
      </c>
      <c r="N97" s="5">
        <f>L97-COS(G97)*Params!$F$8</f>
        <v>-1.8680010859555864</v>
      </c>
      <c r="O97" s="5">
        <f>M97-SIN(G97)*Params!$F$8</f>
        <v>1.8367809648535924</v>
      </c>
      <c r="P97" s="5">
        <f>D97+Params!$I$6</f>
        <v>4.241150082346221</v>
      </c>
      <c r="Q97" s="5">
        <f t="shared" si="22"/>
        <v>243</v>
      </c>
      <c r="R97" s="5">
        <f>A_X+COS(P97)*Params!$F$6</f>
        <v>-0.652170651055416</v>
      </c>
      <c r="S97" s="5">
        <f>A_Y+SIN(P97)*Params!$F$6</f>
        <v>2.9294955064364463</v>
      </c>
      <c r="T97" s="5">
        <f t="shared" si="23"/>
        <v>1.6347075321953357</v>
      </c>
      <c r="U97" s="5">
        <f t="shared" si="24"/>
        <v>-2.4094745317666835</v>
      </c>
      <c r="V97" s="5">
        <f t="shared" si="25"/>
        <v>-138.05272151449117</v>
      </c>
      <c r="W97" s="5">
        <f>R97+COS(U97)*Params!$F$7</f>
        <v>-1.2771465353804548</v>
      </c>
      <c r="X97" s="5">
        <f>S97+SIN(U97)*Params!$F$7</f>
        <v>2.367805144575545</v>
      </c>
      <c r="Y97" s="5">
        <f>W97+COS(G97)*Params!$F$8</f>
        <v>-2.0684970816944794</v>
      </c>
      <c r="Z97" s="5">
        <f>X97+SIN(G97)*Params!$F$8</f>
        <v>0.5310241797219526</v>
      </c>
      <c r="AA97" s="1">
        <f t="shared" si="26"/>
        <v>0.09271036776683333</v>
      </c>
      <c r="AB97" s="1">
        <f t="shared" si="27"/>
        <v>0.1</v>
      </c>
      <c r="AC97">
        <f t="shared" si="28"/>
        <v>-2.1612074494613127</v>
      </c>
      <c r="AD97">
        <f t="shared" si="29"/>
        <v>0.4310241797219526</v>
      </c>
      <c r="AE97">
        <f t="shared" si="30"/>
        <v>4.8565994831120545</v>
      </c>
    </row>
    <row r="98" spans="1:31" ht="12.75">
      <c r="A98" s="1">
        <f t="shared" si="31"/>
        <v>0.05625000000000002</v>
      </c>
      <c r="B98" s="1">
        <v>0.1</v>
      </c>
      <c r="C98">
        <v>94</v>
      </c>
      <c r="D98">
        <f t="shared" si="20"/>
        <v>1.6406094968746698</v>
      </c>
      <c r="E98" s="2">
        <f>COS(D98+Params!$H$3)*A_LEN+A_X</f>
        <v>-0.771413216662382</v>
      </c>
      <c r="F98" s="2">
        <f>SIN(D98+Params!$H$3)*A_LEN+A_Y</f>
        <v>4.41211737906435</v>
      </c>
      <c r="G98">
        <f t="shared" si="17"/>
        <v>-1.9818151108515794</v>
      </c>
      <c r="H98">
        <f t="shared" si="21"/>
        <v>-113.5496416270469</v>
      </c>
      <c r="I98" s="3">
        <f t="shared" si="18"/>
        <v>-2.0407635618166036</v>
      </c>
      <c r="J98" s="3">
        <f t="shared" si="19"/>
        <v>1.4997144993445577</v>
      </c>
      <c r="K98">
        <f>IF(AND(C98&gt;$H$366,C98&lt;$H$365),1,B_Y/COS(PI()/2+Data!G98)-BD_len)</f>
        <v>1.635967259335005</v>
      </c>
      <c r="L98">
        <f>COS(G98)*K98+I98</f>
        <v>-2.694403595835167</v>
      </c>
      <c r="M98">
        <f>SIN(G98)*K98+J98</f>
        <v>0</v>
      </c>
      <c r="N98" s="5">
        <f>L98-COS(G98)*Params!$F$8</f>
        <v>-1.8953166577698446</v>
      </c>
      <c r="O98" s="5">
        <f>M98-SIN(G98)*Params!$F$8</f>
        <v>1.8334285002184807</v>
      </c>
      <c r="P98" s="5">
        <f>D98+Params!$I$6</f>
        <v>4.258603374866164</v>
      </c>
      <c r="Q98" s="5">
        <f t="shared" si="22"/>
        <v>244</v>
      </c>
      <c r="R98" s="5">
        <f>A_X+COS(P98)*Params!$F$6</f>
        <v>-0.6421697017886137</v>
      </c>
      <c r="S98" s="5">
        <f>A_Y+SIN(P98)*Params!$F$6</f>
        <v>2.9245092170689433</v>
      </c>
      <c r="T98" s="5">
        <f t="shared" si="23"/>
        <v>1.6615758857084875</v>
      </c>
      <c r="U98" s="5">
        <f t="shared" si="24"/>
        <v>-2.4252188339373593</v>
      </c>
      <c r="V98" s="5">
        <f t="shared" si="25"/>
        <v>-138.95480358024955</v>
      </c>
      <c r="W98" s="5">
        <f>R98+COS(U98)*Params!$F$7</f>
        <v>-1.275911184681532</v>
      </c>
      <c r="X98" s="5">
        <f>S98+SIN(U98)*Params!$F$7</f>
        <v>2.3727278731871673</v>
      </c>
      <c r="Y98" s="5">
        <f>W98+COS(G98)*Params!$F$8</f>
        <v>-2.0749981227468544</v>
      </c>
      <c r="Z98" s="5">
        <f>X98+SIN(G98)*Params!$F$8</f>
        <v>0.5392993729686866</v>
      </c>
      <c r="AA98" s="1">
        <f t="shared" si="26"/>
        <v>0.10429916373768744</v>
      </c>
      <c r="AB98" s="1">
        <f t="shared" si="27"/>
        <v>0.1</v>
      </c>
      <c r="AC98">
        <f t="shared" si="28"/>
        <v>-2.179297286484542</v>
      </c>
      <c r="AD98">
        <f t="shared" si="29"/>
        <v>0.4392993729686866</v>
      </c>
      <c r="AE98">
        <f t="shared" si="30"/>
        <v>4.942320601969569</v>
      </c>
    </row>
    <row r="99" spans="1:31" ht="12.75">
      <c r="A99" s="1">
        <f t="shared" si="31"/>
        <v>0.0625</v>
      </c>
      <c r="B99" s="1">
        <v>0.1</v>
      </c>
      <c r="C99">
        <v>95</v>
      </c>
      <c r="D99">
        <f t="shared" si="20"/>
        <v>1.6580627893946132</v>
      </c>
      <c r="E99" s="2">
        <f>COS(D99+Params!$H$3)*A_LEN+A_X</f>
        <v>-0.7872694256891841</v>
      </c>
      <c r="F99" s="2">
        <f>SIN(D99+Params!$H$3)*A_LEN+A_Y</f>
        <v>4.404824209484807</v>
      </c>
      <c r="G99">
        <f t="shared" si="17"/>
        <v>-1.9859129708757863</v>
      </c>
      <c r="H99">
        <f t="shared" si="21"/>
        <v>-113.78443171146932</v>
      </c>
      <c r="I99" s="3">
        <f t="shared" si="18"/>
        <v>-2.0632827708883967</v>
      </c>
      <c r="J99" s="3">
        <f t="shared" si="19"/>
        <v>1.5095842926974754</v>
      </c>
      <c r="K99">
        <f>IF(AND(C99&gt;$H$366,C99&lt;$H$365),1,B_Y/COS(PI()/2+Data!G99)-BD_len)</f>
        <v>1.649693982941569</v>
      </c>
      <c r="L99">
        <f>COS(G99)*K99+I99</f>
        <v>-2.728598861626236</v>
      </c>
      <c r="M99">
        <f>SIN(G99)*K99+J99</f>
        <v>0</v>
      </c>
      <c r="N99" s="5">
        <f>L99-COS(G99)*Params!$F$8</f>
        <v>-1.9220055205369826</v>
      </c>
      <c r="O99" s="5">
        <f>M99-SIN(G99)*Params!$F$8</f>
        <v>1.8301385691008414</v>
      </c>
      <c r="P99" s="5">
        <f>D99+Params!$I$6</f>
        <v>4.276056667386108</v>
      </c>
      <c r="Q99" s="5">
        <f t="shared" si="22"/>
        <v>245.00000000000003</v>
      </c>
      <c r="R99" s="5">
        <f>A_X+COS(P99)*Params!$F$6</f>
        <v>-0.6320832529661692</v>
      </c>
      <c r="S99" s="5">
        <f>A_Y+SIN(P99)*Params!$F$6</f>
        <v>2.919698227768825</v>
      </c>
      <c r="T99" s="5">
        <f t="shared" si="23"/>
        <v>1.6885022079262206</v>
      </c>
      <c r="U99" s="5">
        <f t="shared" si="24"/>
        <v>-2.4402006190814802</v>
      </c>
      <c r="V99" s="5">
        <f t="shared" si="25"/>
        <v>-139.81319663857948</v>
      </c>
      <c r="W99" s="5">
        <f>R99+COS(U99)*Params!$F$7</f>
        <v>-1.2740199746164418</v>
      </c>
      <c r="X99" s="5">
        <f>S99+SIN(U99)*Params!$F$7</f>
        <v>2.377473031017333</v>
      </c>
      <c r="Y99" s="5">
        <f>W99+COS(G99)*Params!$F$8</f>
        <v>-2.080613315705695</v>
      </c>
      <c r="Z99" s="5">
        <f>X99+SIN(G99)*Params!$F$8</f>
        <v>0.5473344619164915</v>
      </c>
      <c r="AA99" s="1">
        <f t="shared" si="26"/>
        <v>0.11588795970854156</v>
      </c>
      <c r="AB99" s="1">
        <f t="shared" si="27"/>
        <v>0.1</v>
      </c>
      <c r="AC99">
        <f t="shared" si="28"/>
        <v>-2.1965012754142363</v>
      </c>
      <c r="AD99">
        <f t="shared" si="29"/>
        <v>0.4473344619164915</v>
      </c>
      <c r="AE99">
        <f t="shared" si="30"/>
        <v>5.024725973714483</v>
      </c>
    </row>
    <row r="100" spans="1:31" ht="12.75">
      <c r="A100" s="1">
        <f t="shared" si="31"/>
        <v>0.06874999999999998</v>
      </c>
      <c r="B100" s="1">
        <v>0.1</v>
      </c>
      <c r="C100">
        <v>96</v>
      </c>
      <c r="D100">
        <f t="shared" si="20"/>
        <v>1.6755160819145565</v>
      </c>
      <c r="E100" s="2">
        <f>COS(D100+Params!$H$3)*A_LEN+A_X</f>
        <v>-0.8029959363788189</v>
      </c>
      <c r="F100" s="2">
        <f>SIN(D100+Params!$H$3)*A_LEN+A_Y</f>
        <v>4.3972554216858315</v>
      </c>
      <c r="G100">
        <f t="shared" si="17"/>
        <v>-1.9898922903248817</v>
      </c>
      <c r="H100">
        <f t="shared" si="21"/>
        <v>-114.01242992123682</v>
      </c>
      <c r="I100" s="3">
        <f t="shared" si="18"/>
        <v>-2.0851116726725447</v>
      </c>
      <c r="J100" s="3">
        <f t="shared" si="19"/>
        <v>1.5192568152569983</v>
      </c>
      <c r="K100">
        <f>IF(AND(C100&gt;$H$366,C100&lt;$H$365),1,B_Y/COS(PI()/2+Data!G100)-BD_len)</f>
        <v>1.6631943122088524</v>
      </c>
      <c r="L100">
        <f>COS(G100)*K100+I100</f>
        <v>-2.761923352136662</v>
      </c>
      <c r="M100">
        <f>SIN(G100)*K100+J100</f>
        <v>0</v>
      </c>
      <c r="N100" s="5">
        <f>L100-COS(G100)*Params!$F$8</f>
        <v>-1.9480537104526925</v>
      </c>
      <c r="O100" s="5">
        <f>M100-SIN(G100)*Params!$F$8</f>
        <v>1.826914394914334</v>
      </c>
      <c r="P100" s="5">
        <f>D100+Params!$I$6</f>
        <v>4.293509959906051</v>
      </c>
      <c r="Q100" s="5">
        <f t="shared" si="22"/>
        <v>246.00000000000003</v>
      </c>
      <c r="R100" s="5">
        <f>A_X+COS(P100)*Params!$F$6</f>
        <v>-0.6219143770181046</v>
      </c>
      <c r="S100" s="5">
        <f>A_Y+SIN(P100)*Params!$F$6</f>
        <v>2.915064004010038</v>
      </c>
      <c r="T100" s="5">
        <f t="shared" si="23"/>
        <v>1.7154343774850342</v>
      </c>
      <c r="U100" s="5">
        <f t="shared" si="24"/>
        <v>-2.4544525423470884</v>
      </c>
      <c r="V100" s="5">
        <f t="shared" si="25"/>
        <v>-140.62977169164313</v>
      </c>
      <c r="W100" s="5">
        <f>R100+COS(U100)*Params!$F$7</f>
        <v>-1.271513395832391</v>
      </c>
      <c r="X100" s="5">
        <f>S100+SIN(U100)*Params!$F$7</f>
        <v>2.3820423971770595</v>
      </c>
      <c r="Y100" s="5">
        <f>W100+COS(G100)*Params!$F$8</f>
        <v>-2.0853830375163604</v>
      </c>
      <c r="Z100" s="5">
        <f>X100+SIN(G100)*Params!$F$8</f>
        <v>0.5551280022627254</v>
      </c>
      <c r="AA100" s="1">
        <f t="shared" si="26"/>
        <v>0.12747675567939568</v>
      </c>
      <c r="AB100" s="1">
        <f t="shared" si="27"/>
        <v>0.1</v>
      </c>
      <c r="AC100">
        <f t="shared" si="28"/>
        <v>-2.212859793195756</v>
      </c>
      <c r="AD100">
        <f t="shared" si="29"/>
        <v>0.45512800226272543</v>
      </c>
      <c r="AE100">
        <f t="shared" si="30"/>
        <v>5.103889962786024</v>
      </c>
    </row>
    <row r="101" spans="1:31" ht="12.75">
      <c r="A101" s="1">
        <f t="shared" si="31"/>
        <v>0.07499999999999996</v>
      </c>
      <c r="B101" s="1">
        <v>0.1</v>
      </c>
      <c r="C101">
        <v>97</v>
      </c>
      <c r="D101">
        <f t="shared" si="20"/>
        <v>1.6929693744344996</v>
      </c>
      <c r="E101" s="2">
        <f>COS(D101+Params!$H$3)*A_LEN+A_X</f>
        <v>-0.8185879582838103</v>
      </c>
      <c r="F101" s="2">
        <f>SIN(D101+Params!$H$3)*A_LEN+A_Y</f>
        <v>4.389413321193497</v>
      </c>
      <c r="G101">
        <f t="shared" si="17"/>
        <v>-1.9937525679417212</v>
      </c>
      <c r="H101">
        <f t="shared" si="21"/>
        <v>-114.23360753643054</v>
      </c>
      <c r="I101" s="3">
        <f t="shared" si="18"/>
        <v>-2.1062506182736866</v>
      </c>
      <c r="J101" s="3">
        <f t="shared" si="19"/>
        <v>1.5287229163938454</v>
      </c>
      <c r="K101">
        <f>IF(AND(C101&gt;$H$366,C101&lt;$H$365),1,B_Y/COS(PI()/2+Data!G101)-BD_len)</f>
        <v>1.6764527473570254</v>
      </c>
      <c r="L101">
        <f>COS(G101)*K101+I101</f>
        <v>-2.794364023907682</v>
      </c>
      <c r="M101">
        <f>SIN(G101)*K101+J101</f>
        <v>0</v>
      </c>
      <c r="N101" s="5">
        <f>L101-COS(G101)*Params!$F$8</f>
        <v>-1.9734480670233316</v>
      </c>
      <c r="O101" s="5">
        <f>M101-SIN(G101)*Params!$F$8</f>
        <v>1.8237590278687181</v>
      </c>
      <c r="P101" s="5">
        <f>D101+Params!$I$6</f>
        <v>4.310963252425994</v>
      </c>
      <c r="Q101" s="5">
        <f t="shared" si="22"/>
        <v>247</v>
      </c>
      <c r="R101" s="5">
        <f>A_X+COS(P101)*Params!$F$6</f>
        <v>-0.6116661714825413</v>
      </c>
      <c r="S101" s="5">
        <f>A_Y+SIN(P101)*Params!$F$6</f>
        <v>2.910607957422032</v>
      </c>
      <c r="T101" s="5">
        <f t="shared" si="23"/>
        <v>1.7423233129054585</v>
      </c>
      <c r="U101" s="5">
        <f t="shared" si="24"/>
        <v>-2.4680064779707704</v>
      </c>
      <c r="V101" s="5">
        <f t="shared" si="25"/>
        <v>-141.40635499867213</v>
      </c>
      <c r="W101" s="5">
        <f>R101+COS(U101)*Params!$F$7</f>
        <v>-1.2684298419064017</v>
      </c>
      <c r="X101" s="5">
        <f>S101+SIN(U101)*Params!$F$7</f>
        <v>2.386439664021265</v>
      </c>
      <c r="Y101" s="5">
        <f>W101+COS(G101)*Params!$F$8</f>
        <v>-2.089345798790752</v>
      </c>
      <c r="Z101" s="5">
        <f>X101+SIN(G101)*Params!$F$8</f>
        <v>0.5626806361525467</v>
      </c>
      <c r="AA101" s="1">
        <f t="shared" si="26"/>
        <v>0.13906555165024978</v>
      </c>
      <c r="AB101" s="1">
        <f t="shared" si="27"/>
        <v>0.1</v>
      </c>
      <c r="AC101">
        <f t="shared" si="28"/>
        <v>-2.228411350441002</v>
      </c>
      <c r="AD101">
        <f t="shared" si="29"/>
        <v>0.46268063615254673</v>
      </c>
      <c r="AE101">
        <f t="shared" si="30"/>
        <v>5.179890517844815</v>
      </c>
    </row>
    <row r="102" spans="1:31" ht="12.75">
      <c r="A102" s="1">
        <f t="shared" si="31"/>
        <v>0.08125000000000004</v>
      </c>
      <c r="B102" s="1">
        <v>0.1</v>
      </c>
      <c r="C102">
        <v>98</v>
      </c>
      <c r="D102">
        <f t="shared" si="20"/>
        <v>1.710422666954443</v>
      </c>
      <c r="E102" s="2">
        <f>COS(D102+Params!$H$3)*A_LEN+A_X</f>
        <v>-0.8340407419232295</v>
      </c>
      <c r="F102" s="2">
        <f>SIN(D102+Params!$H$3)*A_LEN+A_Y</f>
        <v>4.381300296787586</v>
      </c>
      <c r="G102">
        <f t="shared" si="17"/>
        <v>-1.9974934267560296</v>
      </c>
      <c r="H102">
        <f t="shared" si="21"/>
        <v>-114.44794295824472</v>
      </c>
      <c r="I102" s="3">
        <f t="shared" si="18"/>
        <v>-2.126700613783728</v>
      </c>
      <c r="J102" s="3">
        <f t="shared" si="19"/>
        <v>1.537973969534467</v>
      </c>
      <c r="K102">
        <f>IF(AND(C102&gt;$H$366,C102&lt;$H$365),1,B_Y/COS(PI()/2+Data!G102)-BD_len)</f>
        <v>1.689454382995737</v>
      </c>
      <c r="L102">
        <f>COS(G102)*K102+I102</f>
        <v>-2.825908866922877</v>
      </c>
      <c r="M102">
        <f>SIN(G102)*K102+J102</f>
        <v>0</v>
      </c>
      <c r="N102" s="5">
        <f>L102-COS(G102)*Params!$F$8</f>
        <v>-1.9981762448685134</v>
      </c>
      <c r="O102" s="5">
        <f>M102-SIN(G102)*Params!$F$8</f>
        <v>1.820675343488511</v>
      </c>
      <c r="P102" s="5">
        <f>D102+Params!$I$6</f>
        <v>4.328416544945937</v>
      </c>
      <c r="Q102" s="5">
        <f t="shared" si="22"/>
        <v>248</v>
      </c>
      <c r="R102" s="5">
        <f>A_X+COS(P102)*Params!$F$6</f>
        <v>-0.6013417580621621</v>
      </c>
      <c r="S102" s="5">
        <f>A_Y+SIN(P102)*Params!$F$6</f>
        <v>2.906331445359764</v>
      </c>
      <c r="T102" s="5">
        <f t="shared" si="23"/>
        <v>1.7691228773213712</v>
      </c>
      <c r="U102" s="5">
        <f t="shared" si="24"/>
        <v>-2.4808933672971056</v>
      </c>
      <c r="V102" s="5">
        <f t="shared" si="25"/>
        <v>-142.14471936812333</v>
      </c>
      <c r="W102" s="5">
        <f>R102+COS(U102)*Params!$F$7</f>
        <v>-1.2648056060605097</v>
      </c>
      <c r="X102" s="5">
        <f>S102+SIN(U102)*Params!$F$7</f>
        <v>2.390670082647257</v>
      </c>
      <c r="Y102" s="5">
        <f>W102+COS(G102)*Params!$F$8</f>
        <v>-2.0925382281148734</v>
      </c>
      <c r="Z102" s="5">
        <f>X102+SIN(G102)*Params!$F$8</f>
        <v>0.5699947391587461</v>
      </c>
      <c r="AA102" s="1">
        <f t="shared" si="26"/>
        <v>0.1506543476211041</v>
      </c>
      <c r="AB102" s="1">
        <f t="shared" si="27"/>
        <v>0.1</v>
      </c>
      <c r="AC102">
        <f t="shared" si="28"/>
        <v>-2.2431925757359776</v>
      </c>
      <c r="AD102">
        <f t="shared" si="29"/>
        <v>0.4699947391587461</v>
      </c>
      <c r="AE102">
        <f t="shared" si="30"/>
        <v>5.252807986673908</v>
      </c>
    </row>
    <row r="103" spans="1:31" ht="12.75">
      <c r="A103" s="1">
        <f t="shared" si="31"/>
        <v>0.08750000000000002</v>
      </c>
      <c r="B103" s="1">
        <v>0.1</v>
      </c>
      <c r="C103">
        <v>99</v>
      </c>
      <c r="D103">
        <f t="shared" si="20"/>
        <v>1.7278759594743862</v>
      </c>
      <c r="E103" s="2">
        <f>COS(D103+Params!$H$3)*A_LEN+A_X</f>
        <v>-0.8493495802294857</v>
      </c>
      <c r="F103" s="2">
        <f>SIN(D103+Params!$H$3)*A_LEN+A_Y</f>
        <v>4.372918819773926</v>
      </c>
      <c r="G103">
        <f t="shared" si="17"/>
        <v>-2.0011146093674235</v>
      </c>
      <c r="H103">
        <f t="shared" si="21"/>
        <v>-114.65542143872376</v>
      </c>
      <c r="I103" s="3">
        <f t="shared" si="18"/>
        <v>-2.1464632832176815</v>
      </c>
      <c r="J103" s="3">
        <f t="shared" si="19"/>
        <v>1.5470018744507392</v>
      </c>
      <c r="K103">
        <f>IF(AND(C103&gt;$H$366,C103&lt;$H$365),1,B_Y/COS(PI()/2+Data!G103)-BD_len)</f>
        <v>1.7021849325813756</v>
      </c>
      <c r="L103">
        <f>COS(G103)*K103+I103</f>
        <v>-2.856546901640865</v>
      </c>
      <c r="M103">
        <f>SIN(G103)*K103+J103</f>
        <v>0</v>
      </c>
      <c r="N103" s="5">
        <f>L103-COS(G103)*Params!$F$8</f>
        <v>-2.0222267231085165</v>
      </c>
      <c r="O103" s="5">
        <f>M103-SIN(G103)*Params!$F$8</f>
        <v>1.8176660418497537</v>
      </c>
      <c r="P103" s="5">
        <f>D103+Params!$I$6</f>
        <v>4.34586983746588</v>
      </c>
      <c r="Q103" s="5">
        <f t="shared" si="22"/>
        <v>248.99999999999997</v>
      </c>
      <c r="R103" s="5">
        <f>A_X+COS(P103)*Params!$F$6</f>
        <v>-0.5909442816733094</v>
      </c>
      <c r="S103" s="5">
        <f>A_Y+SIN(P103)*Params!$F$6</f>
        <v>2.902235770490236</v>
      </c>
      <c r="T103" s="5">
        <f t="shared" si="23"/>
        <v>1.7957897770741476</v>
      </c>
      <c r="U103" s="5">
        <f t="shared" si="24"/>
        <v>-2.49314310682709</v>
      </c>
      <c r="V103" s="5">
        <f t="shared" si="25"/>
        <v>-142.846577743326</v>
      </c>
      <c r="W103" s="5">
        <f>R103+COS(U103)*Params!$F$7</f>
        <v>-1.2606749112922766</v>
      </c>
      <c r="X103" s="5">
        <f>S103+SIN(U103)*Params!$F$7</f>
        <v>2.3947401524347933</v>
      </c>
      <c r="Y103" s="5">
        <f>W103+COS(G103)*Params!$F$8</f>
        <v>-2.094995089824625</v>
      </c>
      <c r="Z103" s="5">
        <f>X103+SIN(G103)*Params!$F$8</f>
        <v>0.5770741105850397</v>
      </c>
      <c r="AA103" s="1">
        <f t="shared" si="26"/>
        <v>0.1622431435919582</v>
      </c>
      <c r="AB103" s="1">
        <f t="shared" si="27"/>
        <v>0.1</v>
      </c>
      <c r="AC103">
        <f t="shared" si="28"/>
        <v>-2.257238233416583</v>
      </c>
      <c r="AD103">
        <f t="shared" si="29"/>
        <v>0.4770741105850397</v>
      </c>
      <c r="AE103">
        <f t="shared" si="30"/>
        <v>5.322724149388123</v>
      </c>
    </row>
    <row r="104" spans="1:31" ht="12.75">
      <c r="A104" s="1">
        <f t="shared" si="31"/>
        <v>0.09375</v>
      </c>
      <c r="B104" s="1">
        <v>0.1</v>
      </c>
      <c r="C104">
        <v>100</v>
      </c>
      <c r="D104">
        <f t="shared" si="20"/>
        <v>1.7453292519943295</v>
      </c>
      <c r="E104" s="2">
        <f>COS(D104+Params!$H$3)*A_LEN+A_X</f>
        <v>-0.8645098099821307</v>
      </c>
      <c r="F104" s="2">
        <f>SIN(D104+Params!$H$3)*A_LEN+A_Y</f>
        <v>4.364271443231608</v>
      </c>
      <c r="G104">
        <f t="shared" si="17"/>
        <v>-2.0046159731497015</v>
      </c>
      <c r="H104">
        <f t="shared" si="21"/>
        <v>-114.85603480598826</v>
      </c>
      <c r="I104" s="3">
        <f t="shared" si="18"/>
        <v>-2.1655408317803904</v>
      </c>
      <c r="J104" s="3">
        <f t="shared" si="19"/>
        <v>1.5557990575248057</v>
      </c>
      <c r="K104">
        <f>IF(AND(C104&gt;$H$366,C104&lt;$H$365),1,B_Y/COS(PI()/2+Data!G104)-BD_len)</f>
        <v>1.714630750000346</v>
      </c>
      <c r="L104">
        <f>COS(G104)*K104+I104</f>
        <v>-2.8862681737424363</v>
      </c>
      <c r="M104">
        <f>SIN(G104)*K104+J104</f>
        <v>0</v>
      </c>
      <c r="N104" s="5">
        <f>L104-COS(G104)*Params!$F$8</f>
        <v>-2.0455888123558514</v>
      </c>
      <c r="O104" s="5">
        <f>M104-SIN(G104)*Params!$F$8</f>
        <v>1.8147336474917315</v>
      </c>
      <c r="P104" s="5">
        <f>D104+Params!$I$6</f>
        <v>4.363323129985824</v>
      </c>
      <c r="Q104" s="5">
        <f t="shared" si="22"/>
        <v>250.00000000000003</v>
      </c>
      <c r="R104" s="5">
        <f>A_X+COS(P104)*Params!$F$6</f>
        <v>-0.5804769094880137</v>
      </c>
      <c r="S104" s="5">
        <f>A_Y+SIN(P104)*Params!$F$6</f>
        <v>2.898322180395689</v>
      </c>
      <c r="T104" s="5">
        <f t="shared" si="23"/>
        <v>1.822283456700951</v>
      </c>
      <c r="U104" s="5">
        <f t="shared" si="24"/>
        <v>-2.5047844697689214</v>
      </c>
      <c r="V104" s="5">
        <f t="shared" si="25"/>
        <v>-143.51357870767293</v>
      </c>
      <c r="W104" s="5">
        <f>R104+COS(U104)*Params!$F$7</f>
        <v>-1.2560699654663532</v>
      </c>
      <c r="X104" s="5">
        <f>S104+SIN(U104)*Params!$F$7</f>
        <v>2.3986573514261664</v>
      </c>
      <c r="Y104" s="5">
        <f>W104+COS(G104)*Params!$F$8</f>
        <v>-2.096749326852938</v>
      </c>
      <c r="Z104" s="5">
        <f>X104+SIN(G104)*Params!$F$8</f>
        <v>0.5839237039344349</v>
      </c>
      <c r="AA104" s="1">
        <f t="shared" si="26"/>
        <v>0.17383193956281234</v>
      </c>
      <c r="AB104" s="1">
        <f t="shared" si="27"/>
        <v>0.1</v>
      </c>
      <c r="AC104">
        <f t="shared" si="28"/>
        <v>-2.2705812664157503</v>
      </c>
      <c r="AD104">
        <f t="shared" si="29"/>
        <v>0.48392370393443496</v>
      </c>
      <c r="AE104">
        <f t="shared" si="30"/>
        <v>5.389721438627775</v>
      </c>
    </row>
    <row r="105" spans="1:31" ht="12.75">
      <c r="A105" s="1">
        <f aca="true" t="shared" si="32" ref="A105:A136">(C105-5)*1/160-0.5</f>
        <v>0.09999999999999998</v>
      </c>
      <c r="B105" s="1">
        <v>0.1</v>
      </c>
      <c r="C105">
        <v>101</v>
      </c>
      <c r="D105">
        <f t="shared" si="20"/>
        <v>1.7627825445142729</v>
      </c>
      <c r="E105" s="2">
        <f>COS(D105+Params!$H$3)*A_LEN+A_X</f>
        <v>-0.8795168132283091</v>
      </c>
      <c r="F105" s="2">
        <f>SIN(D105+Params!$H$3)*A_LEN+A_Y</f>
        <v>4.355360801235304</v>
      </c>
      <c r="G105">
        <f t="shared" si="17"/>
        <v>-2.007997485401921</v>
      </c>
      <c r="H105">
        <f t="shared" si="21"/>
        <v>-115.0497811864122</v>
      </c>
      <c r="I105" s="3">
        <f t="shared" si="18"/>
        <v>-2.1839360096201292</v>
      </c>
      <c r="J105" s="3">
        <f t="shared" si="19"/>
        <v>1.5643584701227198</v>
      </c>
      <c r="K105">
        <f>IF(AND(C105&gt;$H$366,C105&lt;$H$365),1,B_Y/COS(PI()/2+Data!G105)-BD_len)</f>
        <v>1.7267788483005848</v>
      </c>
      <c r="L105">
        <f>COS(G105)*K105+I105</f>
        <v>-2.9150637466767932</v>
      </c>
      <c r="M105">
        <f>SIN(G105)*K105+J105</f>
        <v>0</v>
      </c>
      <c r="N105" s="5">
        <f>L105-COS(G105)*Params!$F$8</f>
        <v>-2.068252659343629</v>
      </c>
      <c r="O105" s="5">
        <f>M105-SIN(G105)*Params!$F$8</f>
        <v>1.8118805099590933</v>
      </c>
      <c r="P105" s="5">
        <f>D105+Params!$I$6</f>
        <v>4.380776422505767</v>
      </c>
      <c r="Q105" s="5">
        <f t="shared" si="22"/>
        <v>251</v>
      </c>
      <c r="R105" s="5">
        <f>A_X+COS(P105)*Params!$F$6</f>
        <v>-0.5699428299692432</v>
      </c>
      <c r="S105" s="5">
        <f>A_Y+SIN(P105)*Params!$F$6</f>
        <v>2.8945918671935766</v>
      </c>
      <c r="T105" s="5">
        <f t="shared" si="23"/>
        <v>1.8485659922990136</v>
      </c>
      <c r="U105" s="5">
        <f t="shared" si="24"/>
        <v>-2.5158450553248395</v>
      </c>
      <c r="V105" s="5">
        <f t="shared" si="25"/>
        <v>-144.1473035789704</v>
      </c>
      <c r="W105" s="5">
        <f>R105+COS(U105)*Params!$F$7</f>
        <v>-1.2510210344129655</v>
      </c>
      <c r="X105" s="5">
        <f>S105+SIN(U105)*Params!$F$7</f>
        <v>2.402429903987348</v>
      </c>
      <c r="Y105" s="5">
        <f>W105+COS(G105)*Params!$F$8</f>
        <v>-2.09783212174613</v>
      </c>
      <c r="Z105" s="5">
        <f>X105+SIN(G105)*Params!$F$8</f>
        <v>0.5905493940282545</v>
      </c>
      <c r="AA105" s="1">
        <f t="shared" si="26"/>
        <v>0.18542073553366645</v>
      </c>
      <c r="AB105" s="1">
        <f t="shared" si="27"/>
        <v>0.1</v>
      </c>
      <c r="AC105">
        <f t="shared" si="28"/>
        <v>-2.2832528572797965</v>
      </c>
      <c r="AD105">
        <f t="shared" si="29"/>
        <v>0.4905493940282545</v>
      </c>
      <c r="AE105">
        <f t="shared" si="30"/>
        <v>5.453882318257842</v>
      </c>
    </row>
    <row r="106" spans="1:31" ht="12.75">
      <c r="A106" s="1">
        <f t="shared" si="32"/>
        <v>0.10624999999999996</v>
      </c>
      <c r="B106" s="1">
        <v>0.1</v>
      </c>
      <c r="C106">
        <v>102</v>
      </c>
      <c r="D106">
        <f t="shared" si="20"/>
        <v>1.7802358370342162</v>
      </c>
      <c r="E106" s="2">
        <f>COS(D106+Params!$H$3)*A_LEN+A_X</f>
        <v>-0.8943660186894806</v>
      </c>
      <c r="F106" s="2">
        <f>SIN(D106+Params!$H$3)*A_LEN+A_Y</f>
        <v>4.34618960805287</v>
      </c>
      <c r="G106">
        <f t="shared" si="17"/>
        <v>-2.0112592184700735</v>
      </c>
      <c r="H106">
        <f t="shared" si="21"/>
        <v>-115.2366647251156</v>
      </c>
      <c r="I106" s="3">
        <f t="shared" si="18"/>
        <v>-2.201652076208454</v>
      </c>
      <c r="J106" s="3">
        <f t="shared" si="19"/>
        <v>1.5726735852129092</v>
      </c>
      <c r="K106">
        <f>IF(AND(C106&gt;$H$366,C106&lt;$H$365),1,B_Y/COS(PI()/2+Data!G106)-BD_len)</f>
        <v>1.7386169156084605</v>
      </c>
      <c r="L106">
        <f>COS(G106)*K106+I106</f>
        <v>-2.942925692097655</v>
      </c>
      <c r="M106">
        <f>SIN(G106)*K106+J106</f>
        <v>0</v>
      </c>
      <c r="N106" s="5">
        <f>L106-COS(G106)*Params!$F$8</f>
        <v>-2.0902092492350492</v>
      </c>
      <c r="O106" s="5">
        <f>M106-SIN(G106)*Params!$F$8</f>
        <v>1.8091088049290303</v>
      </c>
      <c r="P106" s="5">
        <f>D106+Params!$I$6</f>
        <v>4.39822971502571</v>
      </c>
      <c r="Q106" s="5">
        <f t="shared" si="22"/>
        <v>252</v>
      </c>
      <c r="R106" s="5">
        <f>A_X+COS(P106)*Params!$F$6</f>
        <v>-0.5593452518996647</v>
      </c>
      <c r="S106" s="5">
        <f>A_Y+SIN(P106)*Params!$F$6</f>
        <v>2.891045967173438</v>
      </c>
      <c r="T106" s="5">
        <f t="shared" si="23"/>
        <v>1.8746019847912128</v>
      </c>
      <c r="U106" s="5">
        <f t="shared" si="24"/>
        <v>-2.5263512606850664</v>
      </c>
      <c r="V106" s="5">
        <f t="shared" si="25"/>
        <v>-144.74926480480912</v>
      </c>
      <c r="W106" s="5">
        <f>R106+COS(U106)*Params!$F$7</f>
        <v>-1.2455565273949942</v>
      </c>
      <c r="X106" s="5">
        <f>S106+SIN(U106)*Params!$F$7</f>
        <v>2.406066582066847</v>
      </c>
      <c r="Y106" s="5">
        <f>W106+COS(G106)*Params!$F$8</f>
        <v>-2.0982729702576</v>
      </c>
      <c r="Z106" s="5">
        <f>X106+SIN(G106)*Params!$F$8</f>
        <v>0.596957777137817</v>
      </c>
      <c r="AA106" s="1">
        <f t="shared" si="26"/>
        <v>0.19700953150452055</v>
      </c>
      <c r="AB106" s="1">
        <f t="shared" si="27"/>
        <v>0.1</v>
      </c>
      <c r="AC106">
        <f t="shared" si="28"/>
        <v>-2.2952825017621206</v>
      </c>
      <c r="AD106">
        <f t="shared" si="29"/>
        <v>0.49695777713781697</v>
      </c>
      <c r="AE106">
        <f t="shared" si="30"/>
        <v>5.515288795153139</v>
      </c>
    </row>
    <row r="107" spans="1:31" ht="12.75">
      <c r="A107" s="1">
        <f t="shared" si="32"/>
        <v>0.11250000000000004</v>
      </c>
      <c r="B107" s="1">
        <v>0.1</v>
      </c>
      <c r="C107">
        <v>103</v>
      </c>
      <c r="D107">
        <f t="shared" si="20"/>
        <v>1.7976891295541595</v>
      </c>
      <c r="E107" s="2">
        <f>COS(D107+Params!$H$3)*A_LEN+A_X</f>
        <v>-0.9090529031538019</v>
      </c>
      <c r="F107" s="2">
        <f>SIN(D107+Params!$H$3)*A_LEN+A_Y</f>
        <v>4.3367606573186</v>
      </c>
      <c r="G107">
        <f t="shared" si="17"/>
        <v>-2.014401344861467</v>
      </c>
      <c r="H107">
        <f t="shared" si="21"/>
        <v>-115.41669530603912</v>
      </c>
      <c r="I107" s="3">
        <f t="shared" si="18"/>
        <v>-2.218692765469534</v>
      </c>
      <c r="J107" s="3">
        <f t="shared" si="19"/>
        <v>1.5807383923664107</v>
      </c>
      <c r="K107">
        <f>IF(AND(C107&gt;$H$366,C107&lt;$H$365),1,B_Y/COS(PI()/2+Data!G107)-BD_len)</f>
        <v>1.7501333282819687</v>
      </c>
      <c r="L107">
        <f>COS(G107)*K107+I107</f>
        <v>-2.9698470782855995</v>
      </c>
      <c r="M107">
        <f>SIN(G107)*K107+J107</f>
        <v>0</v>
      </c>
      <c r="N107" s="5">
        <f>L107-COS(G107)*Params!$F$8</f>
        <v>-2.1114504056693004</v>
      </c>
      <c r="O107" s="5">
        <f>M107-SIN(G107)*Params!$F$8</f>
        <v>1.806420535877863</v>
      </c>
      <c r="P107" s="5">
        <f>D107+Params!$I$6</f>
        <v>4.415683007545654</v>
      </c>
      <c r="Q107" s="5">
        <f t="shared" si="22"/>
        <v>253.00000000000003</v>
      </c>
      <c r="R107" s="5">
        <f>A_X+COS(P107)*Params!$F$6</f>
        <v>-0.5486874034042187</v>
      </c>
      <c r="S107" s="5">
        <f>A_Y+SIN(P107)*Params!$F$6</f>
        <v>2.8876855604507683</v>
      </c>
      <c r="T107" s="5">
        <f t="shared" si="23"/>
        <v>1.9003584542430982</v>
      </c>
      <c r="U107" s="5">
        <f t="shared" si="24"/>
        <v>-2.536328271392007</v>
      </c>
      <c r="V107" s="5">
        <f t="shared" si="25"/>
        <v>-145.32090541047364</v>
      </c>
      <c r="W107" s="5">
        <f>R107+COS(U107)*Params!$F$7</f>
        <v>-1.239703090437403</v>
      </c>
      <c r="X107" s="5">
        <f>S107+SIN(U107)*Params!$F$7</f>
        <v>2.409576536409859</v>
      </c>
      <c r="Y107" s="5">
        <f>W107+COS(G107)*Params!$F$8</f>
        <v>-2.098099763053702</v>
      </c>
      <c r="Z107" s="5">
        <f>X107+SIN(G107)*Params!$F$8</f>
        <v>0.603156000531996</v>
      </c>
      <c r="AA107" s="1">
        <f t="shared" si="26"/>
        <v>0.20859832747537488</v>
      </c>
      <c r="AB107" s="1">
        <f t="shared" si="27"/>
        <v>0.1</v>
      </c>
      <c r="AC107">
        <f t="shared" si="28"/>
        <v>-2.3066980905290766</v>
      </c>
      <c r="AD107">
        <f t="shared" si="29"/>
        <v>0.503156000531996</v>
      </c>
      <c r="AE107">
        <f t="shared" si="30"/>
        <v>5.574022041721842</v>
      </c>
    </row>
    <row r="108" spans="1:31" ht="12.75">
      <c r="A108" s="1">
        <f t="shared" si="32"/>
        <v>0.11875000000000002</v>
      </c>
      <c r="B108" s="1">
        <v>0.1</v>
      </c>
      <c r="C108">
        <v>104</v>
      </c>
      <c r="D108">
        <f t="shared" si="20"/>
        <v>1.8151424220741028</v>
      </c>
      <c r="E108" s="2">
        <f>COS(D108+Params!$H$3)*A_LEN+A_X</f>
        <v>-0.9235729928539902</v>
      </c>
      <c r="F108" s="2">
        <f>SIN(D108+Params!$H$3)*A_LEN+A_Y</f>
        <v>4.327076821182229</v>
      </c>
      <c r="G108">
        <f t="shared" si="17"/>
        <v>-2.0174241323722697</v>
      </c>
      <c r="H108">
        <f t="shared" si="21"/>
        <v>-115.58988827277297</v>
      </c>
      <c r="I108" s="3">
        <f t="shared" si="18"/>
        <v>-2.235062251767009</v>
      </c>
      <c r="J108" s="3">
        <f t="shared" si="19"/>
        <v>1.588547391275739</v>
      </c>
      <c r="K108">
        <f>IF(AND(C108&gt;$H$366,C108&lt;$H$365),1,B_Y/COS(PI()/2+Data!G108)-BD_len)</f>
        <v>1.761317161364076</v>
      </c>
      <c r="L108">
        <f>COS(G108)*K108+I108</f>
        <v>-2.9958219566585393</v>
      </c>
      <c r="M108">
        <f>SIN(G108)*K108+J108</f>
        <v>0</v>
      </c>
      <c r="N108" s="5">
        <f>L108-COS(G108)*Params!$F$8</f>
        <v>-2.1319687886097483</v>
      </c>
      <c r="O108" s="5">
        <f>M108-SIN(G108)*Params!$F$8</f>
        <v>1.8038175362414202</v>
      </c>
      <c r="P108" s="5">
        <f>D108+Params!$I$6</f>
        <v>4.4331363000655974</v>
      </c>
      <c r="Q108" s="5">
        <f t="shared" si="22"/>
        <v>254.00000000000003</v>
      </c>
      <c r="R108" s="5">
        <f>A_X+COS(P108)*Params!$F$6</f>
        <v>-0.5379725309668031</v>
      </c>
      <c r="S108" s="5">
        <f>A_Y+SIN(P108)*Params!$F$6</f>
        <v>2.8845116706380085</v>
      </c>
      <c r="T108" s="5">
        <f t="shared" si="23"/>
        <v>1.9258047360775978</v>
      </c>
      <c r="U108" s="5">
        <f t="shared" si="24"/>
        <v>-2.5458000663718927</v>
      </c>
      <c r="V108" s="5">
        <f t="shared" si="25"/>
        <v>-145.8635992872343</v>
      </c>
      <c r="W108" s="5">
        <f>R108+COS(U108)*Params!$F$7</f>
        <v>-1.2334857039710245</v>
      </c>
      <c r="X108" s="5">
        <f>S108+SIN(U108)*Params!$F$7</f>
        <v>2.4129691542379557</v>
      </c>
      <c r="Y108" s="5">
        <f>W108+COS(G108)*Params!$F$8</f>
        <v>-2.0973388720198156</v>
      </c>
      <c r="Z108" s="5">
        <f>X108+SIN(G108)*Params!$F$8</f>
        <v>0.6091516179965355</v>
      </c>
      <c r="AA108" s="1">
        <f t="shared" si="26"/>
        <v>0.220187123446229</v>
      </c>
      <c r="AB108" s="1">
        <f t="shared" si="27"/>
        <v>0.1</v>
      </c>
      <c r="AC108">
        <f t="shared" si="28"/>
        <v>-2.3175259954660445</v>
      </c>
      <c r="AD108">
        <f t="shared" si="29"/>
        <v>0.5091516179965355</v>
      </c>
      <c r="AE108">
        <f t="shared" si="30"/>
        <v>5.630162109769371</v>
      </c>
    </row>
    <row r="109" spans="1:31" ht="12.75">
      <c r="A109" s="1">
        <f t="shared" si="32"/>
        <v>0.125</v>
      </c>
      <c r="B109" s="1">
        <v>0.1</v>
      </c>
      <c r="C109">
        <v>105</v>
      </c>
      <c r="D109">
        <f t="shared" si="20"/>
        <v>1.8325957145940461</v>
      </c>
      <c r="E109" s="2">
        <f>COS(D109+Params!$H$3)*A_LEN+A_X</f>
        <v>-0.9379218648300633</v>
      </c>
      <c r="F109" s="2">
        <f>SIN(D109+Params!$H$3)*A_LEN+A_Y</f>
        <v>4.317141049434053</v>
      </c>
      <c r="G109">
        <f t="shared" si="17"/>
        <v>-2.0203279392468803</v>
      </c>
      <c r="H109">
        <f t="shared" si="21"/>
        <v>-115.75626415120922</v>
      </c>
      <c r="I109" s="3">
        <f t="shared" si="18"/>
        <v>-2.2507651168410003</v>
      </c>
      <c r="J109" s="3">
        <f t="shared" si="19"/>
        <v>1.596095583927542</v>
      </c>
      <c r="K109">
        <f>IF(AND(C109&gt;$H$366,C109&lt;$H$365),1,B_Y/COS(PI()/2+Data!G109)-BD_len)</f>
        <v>1.7721581964111568</v>
      </c>
      <c r="L109">
        <f>COS(G109)*K109+I109</f>
        <v>-3.0208453464757072</v>
      </c>
      <c r="M109">
        <f>SIN(G109)*K109+J109</f>
        <v>0</v>
      </c>
      <c r="N109" s="5">
        <f>L109-COS(G109)*Params!$F$8</f>
        <v>-2.151757890068919</v>
      </c>
      <c r="O109" s="5">
        <f>M109-SIN(G109)*Params!$F$8</f>
        <v>1.8013014720241527</v>
      </c>
      <c r="P109" s="5">
        <f>D109+Params!$I$6</f>
        <v>4.4505895925855405</v>
      </c>
      <c r="Q109" s="5">
        <f t="shared" si="22"/>
        <v>255.00000000000003</v>
      </c>
      <c r="R109" s="5">
        <f>A_X+COS(P109)*Params!$F$6</f>
        <v>-0.5272038984413588</v>
      </c>
      <c r="S109" s="5">
        <f>A_Y+SIN(P109)*Params!$F$6</f>
        <v>2.8815252645327414</v>
      </c>
      <c r="T109" s="5">
        <f t="shared" si="23"/>
        <v>1.9509123797891788</v>
      </c>
      <c r="U109" s="5">
        <f t="shared" si="24"/>
        <v>-2.554789434500499</v>
      </c>
      <c r="V109" s="5">
        <f t="shared" si="25"/>
        <v>-146.37865214149286</v>
      </c>
      <c r="W109" s="5">
        <f>R109+COS(U109)*Params!$F$7</f>
        <v>-1.2269277820422888</v>
      </c>
      <c r="X109" s="5">
        <f>S109+SIN(U109)*Params!$F$7</f>
        <v>2.416253940127587</v>
      </c>
      <c r="Y109" s="5">
        <f>W109+COS(G109)*Params!$F$8</f>
        <v>-2.096015238449077</v>
      </c>
      <c r="Z109" s="5">
        <f>X109+SIN(G109)*Params!$F$8</f>
        <v>0.6149524681034344</v>
      </c>
      <c r="AA109" s="1">
        <f t="shared" si="26"/>
        <v>0.23177591941708311</v>
      </c>
      <c r="AB109" s="1">
        <f t="shared" si="27"/>
        <v>0.1</v>
      </c>
      <c r="AC109">
        <f t="shared" si="28"/>
        <v>-2.32779115786616</v>
      </c>
      <c r="AD109">
        <f t="shared" si="29"/>
        <v>0.5149524681034344</v>
      </c>
      <c r="AE109">
        <f t="shared" si="30"/>
        <v>5.683787719045697</v>
      </c>
    </row>
    <row r="110" spans="1:31" ht="12.75">
      <c r="A110" s="1">
        <f t="shared" si="32"/>
        <v>0.13124999999999998</v>
      </c>
      <c r="B110" s="1">
        <v>0.1</v>
      </c>
      <c r="C110">
        <v>106</v>
      </c>
      <c r="D110">
        <f t="shared" si="20"/>
        <v>1.8500490071139892</v>
      </c>
      <c r="E110" s="2">
        <f>COS(D110+Params!$H$3)*A_LEN+A_X</f>
        <v>-0.9520951482766171</v>
      </c>
      <c r="F110" s="2">
        <f>SIN(D110+Params!$H$3)*A_LEN+A_Y</f>
        <v>4.306956368606395</v>
      </c>
      <c r="G110">
        <f t="shared" si="17"/>
        <v>-2.023113209386146</v>
      </c>
      <c r="H110">
        <f t="shared" si="21"/>
        <v>-115.91584837499298</v>
      </c>
      <c r="I110" s="3">
        <f t="shared" si="18"/>
        <v>-2.2658063177739614</v>
      </c>
      <c r="J110" s="3">
        <f t="shared" si="19"/>
        <v>1.6033784655618915</v>
      </c>
      <c r="K110">
        <f>IF(AND(C110&gt;$H$366,C110&lt;$H$365),1,B_Y/COS(PI()/2+Data!G110)-BD_len)</f>
        <v>1.7826469267819434</v>
      </c>
      <c r="L110">
        <f>COS(G110)*K110+I110</f>
        <v>-3.0449132178444853</v>
      </c>
      <c r="M110">
        <f>SIN(G110)*K110+J110</f>
        <v>0</v>
      </c>
      <c r="N110" s="5">
        <f>L110-COS(G110)*Params!$F$8</f>
        <v>-2.170812027793377</v>
      </c>
      <c r="O110" s="5">
        <f>M110-SIN(G110)*Params!$F$8</f>
        <v>1.7988738448127028</v>
      </c>
      <c r="P110" s="5">
        <f>D110+Params!$I$6</f>
        <v>4.468042885105484</v>
      </c>
      <c r="Q110" s="5">
        <f t="shared" si="22"/>
        <v>256</v>
      </c>
      <c r="R110" s="5">
        <f>A_X+COS(P110)*Params!$F$6</f>
        <v>-0.5163847860576714</v>
      </c>
      <c r="S110" s="5">
        <f>A_Y+SIN(P110)*Params!$F$6</f>
        <v>2.8787272518231974</v>
      </c>
      <c r="T110" s="5">
        <f t="shared" si="23"/>
        <v>1.9756550505666186</v>
      </c>
      <c r="U110" s="5">
        <f t="shared" si="24"/>
        <v>-2.563318000073725</v>
      </c>
      <c r="V110" s="5">
        <f t="shared" si="25"/>
        <v>-146.86730295413926</v>
      </c>
      <c r="W110" s="5">
        <f>R110+COS(U110)*Params!$F$7</f>
        <v>-1.2200512709994555</v>
      </c>
      <c r="X110" s="5">
        <f>S110+SIN(U110)*Params!$F$7</f>
        <v>2.419440417083764</v>
      </c>
      <c r="Y110" s="5">
        <f>W110+COS(G110)*Params!$F$8</f>
        <v>-2.0941524610505637</v>
      </c>
      <c r="Z110" s="5">
        <f>X110+SIN(G110)*Params!$F$8</f>
        <v>0.6205665722710609</v>
      </c>
      <c r="AA110" s="1">
        <f t="shared" si="26"/>
        <v>0.24336471538793722</v>
      </c>
      <c r="AB110" s="1">
        <f t="shared" si="27"/>
        <v>0.1</v>
      </c>
      <c r="AC110">
        <f t="shared" si="28"/>
        <v>-2.3375171764385008</v>
      </c>
      <c r="AD110">
        <f t="shared" si="29"/>
        <v>0.520566572271061</v>
      </c>
      <c r="AE110">
        <f t="shared" si="30"/>
        <v>5.734976106311063</v>
      </c>
    </row>
    <row r="111" spans="1:31" ht="12.75">
      <c r="A111" s="1">
        <f t="shared" si="32"/>
        <v>0.13749999999999996</v>
      </c>
      <c r="B111" s="1">
        <v>0.1</v>
      </c>
      <c r="C111">
        <v>107</v>
      </c>
      <c r="D111">
        <f t="shared" si="20"/>
        <v>1.8675022996339325</v>
      </c>
      <c r="E111" s="2">
        <f>COS(D111+Params!$H$3)*A_LEN+A_X</f>
        <v>-0.9660885258742025</v>
      </c>
      <c r="F111" s="2">
        <f>SIN(D111+Params!$H$3)*A_LEN+A_Y</f>
        <v>4.296525881051706</v>
      </c>
      <c r="G111">
        <f t="shared" si="17"/>
        <v>-2.025780467619782</v>
      </c>
      <c r="H111">
        <f t="shared" si="21"/>
        <v>-116.06867101465184</v>
      </c>
      <c r="I111" s="3">
        <f t="shared" si="18"/>
        <v>-2.280191156050501</v>
      </c>
      <c r="J111" s="3">
        <f t="shared" si="19"/>
        <v>1.6103920145476636</v>
      </c>
      <c r="K111">
        <f>IF(AND(C111&gt;$H$366,C111&lt;$H$365),1,B_Y/COS(PI()/2+Data!G111)-BD_len)</f>
        <v>1.7927745604813312</v>
      </c>
      <c r="L111">
        <f>COS(G111)*K111+I111</f>
        <v>-3.0680224731420127</v>
      </c>
      <c r="M111">
        <f>SIN(G111)*K111+J111</f>
        <v>0</v>
      </c>
      <c r="N111" s="5">
        <f>L111-COS(G111)*Params!$F$8</f>
        <v>-2.1891263369987244</v>
      </c>
      <c r="O111" s="5">
        <f>M111-SIN(G111)*Params!$F$8</f>
        <v>1.7965359951507787</v>
      </c>
      <c r="P111" s="5">
        <f>D111+Params!$I$6</f>
        <v>4.485496177625427</v>
      </c>
      <c r="Q111" s="5">
        <f t="shared" si="22"/>
        <v>257</v>
      </c>
      <c r="R111" s="5">
        <f>A_X+COS(P111)*Params!$F$6</f>
        <v>-0.5055184894221798</v>
      </c>
      <c r="S111" s="5">
        <f>A_Y+SIN(P111)*Params!$F$6</f>
        <v>2.876118484811152</v>
      </c>
      <c r="T111" s="5">
        <f t="shared" si="23"/>
        <v>2.0000084340828703</v>
      </c>
      <c r="U111" s="5">
        <f t="shared" si="24"/>
        <v>-2.5714062549943346</v>
      </c>
      <c r="V111" s="5">
        <f t="shared" si="25"/>
        <v>-147.33072582471613</v>
      </c>
      <c r="W111" s="5">
        <f>R111+COS(U111)*Params!$F$7</f>
        <v>-1.212876746102531</v>
      </c>
      <c r="X111" s="5">
        <f>S111+SIN(U111)*Params!$F$7</f>
        <v>2.4225380450858163</v>
      </c>
      <c r="Y111" s="5">
        <f>W111+COS(G111)*Params!$F$8</f>
        <v>-2.0917728822458193</v>
      </c>
      <c r="Z111" s="5">
        <f>X111+SIN(G111)*Params!$F$8</f>
        <v>0.6260020499350376</v>
      </c>
      <c r="AA111" s="1">
        <f t="shared" si="26"/>
        <v>0.25495351135879135</v>
      </c>
      <c r="AB111" s="1">
        <f t="shared" si="27"/>
        <v>0.1</v>
      </c>
      <c r="AC111">
        <f t="shared" si="28"/>
        <v>-2.3467263936046105</v>
      </c>
      <c r="AD111">
        <f t="shared" si="29"/>
        <v>0.5260020499350376</v>
      </c>
      <c r="AE111">
        <f t="shared" si="30"/>
        <v>5.7838029229763634</v>
      </c>
    </row>
    <row r="112" spans="1:31" ht="12.75">
      <c r="A112" s="1">
        <f t="shared" si="32"/>
        <v>0.14375000000000004</v>
      </c>
      <c r="B112" s="1">
        <v>0.1</v>
      </c>
      <c r="C112">
        <v>108</v>
      </c>
      <c r="D112">
        <f t="shared" si="20"/>
        <v>1.8849555921538759</v>
      </c>
      <c r="E112" s="2">
        <f>COS(D112+Params!$H$3)*A_LEN+A_X</f>
        <v>-0.9798977351044691</v>
      </c>
      <c r="F112" s="2">
        <f>SIN(D112+Params!$H$3)*A_LEN+A_Y</f>
        <v>4.2858527639975215</v>
      </c>
      <c r="G112">
        <f t="shared" si="17"/>
        <v>-2.028330315056728</v>
      </c>
      <c r="H112">
        <f t="shared" si="21"/>
        <v>-116.21476651119107</v>
      </c>
      <c r="I112" s="3">
        <f t="shared" si="18"/>
        <v>-2.2939252477636995</v>
      </c>
      <c r="J112" s="3">
        <f t="shared" si="19"/>
        <v>1.6171326812993616</v>
      </c>
      <c r="K112">
        <f>IF(AND(C112&gt;$H$366,C112&lt;$H$365),1,B_Y/COS(PI()/2+Data!G112)-BD_len)</f>
        <v>1.802533020661249</v>
      </c>
      <c r="L112">
        <f>COS(G112)*K112+I112</f>
        <v>-3.090170926965602</v>
      </c>
      <c r="M112">
        <f>SIN(G112)*K112+J112</f>
        <v>0</v>
      </c>
      <c r="N112" s="5">
        <f>L112-COS(G112)*Params!$F$8</f>
        <v>-2.2066967602512477</v>
      </c>
      <c r="O112" s="5">
        <f>M112-SIN(G112)*Params!$F$8</f>
        <v>1.794289106233546</v>
      </c>
      <c r="P112" s="5">
        <f>D112+Params!$I$6</f>
        <v>4.502949470145371</v>
      </c>
      <c r="Q112" s="5">
        <f t="shared" si="22"/>
        <v>258.00000000000006</v>
      </c>
      <c r="R112" s="5">
        <f>A_X+COS(P112)*Params!$F$6</f>
        <v>-0.4946083185141029</v>
      </c>
      <c r="S112" s="5">
        <f>A_Y+SIN(P112)*Params!$F$6</f>
        <v>2.873699758152309</v>
      </c>
      <c r="T112" s="5">
        <f t="shared" si="23"/>
        <v>2.0239501445948744</v>
      </c>
      <c r="U112" s="5">
        <f t="shared" si="24"/>
        <v>-2.579073595867137</v>
      </c>
      <c r="V112" s="5">
        <f t="shared" si="25"/>
        <v>-147.77003209681587</v>
      </c>
      <c r="W112" s="5">
        <f>R112+COS(U112)*Params!$F$7</f>
        <v>-1.2054235049362605</v>
      </c>
      <c r="X112" s="5">
        <f>S112+SIN(U112)*Params!$F$7</f>
        <v>2.4255561546646245</v>
      </c>
      <c r="Y112" s="5">
        <f>W112+COS(G112)*Params!$F$8</f>
        <v>-2.088897671650615</v>
      </c>
      <c r="Z112" s="5">
        <f>X112+SIN(G112)*Params!$F$8</f>
        <v>0.6312670484310785</v>
      </c>
      <c r="AA112" s="1">
        <f t="shared" si="26"/>
        <v>0.2665423073296457</v>
      </c>
      <c r="AB112" s="1">
        <f t="shared" si="27"/>
        <v>0.1</v>
      </c>
      <c r="AC112">
        <f t="shared" si="28"/>
        <v>-2.3554399789802605</v>
      </c>
      <c r="AD112">
        <f t="shared" si="29"/>
        <v>0.5312670484310785</v>
      </c>
      <c r="AE112">
        <f t="shared" si="30"/>
        <v>5.8303421713271995</v>
      </c>
    </row>
    <row r="113" spans="1:31" ht="12.75">
      <c r="A113" s="1">
        <f t="shared" si="32"/>
        <v>0.15000000000000002</v>
      </c>
      <c r="B113" s="1">
        <v>0.1</v>
      </c>
      <c r="C113">
        <v>109</v>
      </c>
      <c r="D113">
        <f t="shared" si="20"/>
        <v>1.9024088846738192</v>
      </c>
      <c r="E113" s="2">
        <f>COS(D113+Params!$H$3)*A_LEN+A_X</f>
        <v>-0.9935185695485012</v>
      </c>
      <c r="F113" s="2">
        <f>SIN(D113+Params!$H$3)*A_LEN+A_Y</f>
        <v>4.274940268578697</v>
      </c>
      <c r="G113">
        <f t="shared" si="17"/>
        <v>-2.030763424525581</v>
      </c>
      <c r="H113">
        <f t="shared" si="21"/>
        <v>-116.35417341484967</v>
      </c>
      <c r="I113" s="3">
        <f t="shared" si="18"/>
        <v>-2.307014495008418</v>
      </c>
      <c r="J113" s="3">
        <f t="shared" si="19"/>
        <v>1.6235973763558889</v>
      </c>
      <c r="K113">
        <f>IF(AND(C113&gt;$H$366,C113&lt;$H$365),1,B_Y/COS(PI()/2+Data!G113)-BD_len)</f>
        <v>1.8119149438872402</v>
      </c>
      <c r="L113">
        <f>COS(G113)*K113+I113</f>
        <v>-3.1113572847269406</v>
      </c>
      <c r="M113">
        <f>SIN(G113)*K113+J113</f>
        <v>0</v>
      </c>
      <c r="N113" s="5">
        <f>L113-COS(G113)*Params!$F$8</f>
        <v>-2.22352003559768</v>
      </c>
      <c r="O113" s="5">
        <f>M113-SIN(G113)*Params!$F$8</f>
        <v>1.7921342078813705</v>
      </c>
      <c r="P113" s="5">
        <f>D113+Params!$I$6</f>
        <v>4.520402762665314</v>
      </c>
      <c r="Q113" s="5">
        <f t="shared" si="22"/>
        <v>259</v>
      </c>
      <c r="R113" s="5">
        <f>A_X+COS(P113)*Params!$F$6</f>
        <v>-0.48365759667718977</v>
      </c>
      <c r="S113" s="5">
        <f>A_Y+SIN(P113)*Params!$F$6</f>
        <v>2.87147180861424</v>
      </c>
      <c r="T113" s="5">
        <f t="shared" si="23"/>
        <v>2.0474596364085285</v>
      </c>
      <c r="U113" s="5">
        <f t="shared" si="24"/>
        <v>-2.5863383645212936</v>
      </c>
      <c r="V113" s="5">
        <f t="shared" si="25"/>
        <v>-148.18627267983797</v>
      </c>
      <c r="W113" s="5">
        <f>R113+COS(U113)*Params!$F$7</f>
        <v>-1.1977096568497778</v>
      </c>
      <c r="X113" s="5">
        <f>S113+SIN(U113)*Params!$F$7</f>
        <v>2.4285038933443226</v>
      </c>
      <c r="Y113" s="5">
        <f>W113+COS(G113)*Params!$F$8</f>
        <v>-2.0855469059790384</v>
      </c>
      <c r="Z113" s="5">
        <f>X113+SIN(G113)*Params!$F$8</f>
        <v>0.6363696854629521</v>
      </c>
      <c r="AA113" s="1">
        <f t="shared" si="26"/>
        <v>0.2781311033004998</v>
      </c>
      <c r="AB113" s="1">
        <f t="shared" si="27"/>
        <v>0.1</v>
      </c>
      <c r="AC113">
        <f t="shared" si="28"/>
        <v>-2.363678009279538</v>
      </c>
      <c r="AD113">
        <f t="shared" si="29"/>
        <v>0.5363696854629522</v>
      </c>
      <c r="AE113">
        <f t="shared" si="30"/>
        <v>5.874666171035307</v>
      </c>
    </row>
    <row r="114" spans="1:31" ht="12.75">
      <c r="A114" s="1">
        <f t="shared" si="32"/>
        <v>0.15625</v>
      </c>
      <c r="B114" s="1">
        <v>0.1</v>
      </c>
      <c r="C114">
        <v>110</v>
      </c>
      <c r="D114">
        <f t="shared" si="20"/>
        <v>1.9198621771937625</v>
      </c>
      <c r="E114" s="2">
        <f>COS(D114+Params!$H$3)*A_LEN+A_X</f>
        <v>-1.006946880168179</v>
      </c>
      <c r="F114" s="2">
        <f>SIN(D114+Params!$H$3)*A_LEN+A_Y</f>
        <v>4.263791718847047</v>
      </c>
      <c r="G114">
        <f t="shared" si="17"/>
        <v>-2.0330805361158317</v>
      </c>
      <c r="H114">
        <f t="shared" si="21"/>
        <v>-116.48693412963189</v>
      </c>
      <c r="I114" s="3">
        <f t="shared" si="18"/>
        <v>-2.3194650584916827</v>
      </c>
      <c r="J114" s="3">
        <f t="shared" si="19"/>
        <v>1.6297834577367656</v>
      </c>
      <c r="K114">
        <f>IF(AND(C114&gt;$H$366,C114&lt;$H$365),1,B_Y/COS(PI()/2+Data!G114)-BD_len)</f>
        <v>1.8209136762852847</v>
      </c>
      <c r="L114">
        <f>COS(G114)*K114+I114</f>
        <v>-3.1315811200065267</v>
      </c>
      <c r="M114">
        <f>SIN(G114)*K114+J114</f>
        <v>0</v>
      </c>
      <c r="N114" s="5">
        <f>L114-COS(G114)*Params!$F$8</f>
        <v>-2.2395936830495113</v>
      </c>
      <c r="O114" s="5">
        <f>M114-SIN(G114)*Params!$F$8</f>
        <v>1.7900721807544115</v>
      </c>
      <c r="P114" s="5">
        <f>D114+Params!$I$6</f>
        <v>4.537856055185257</v>
      </c>
      <c r="Q114" s="5">
        <f t="shared" si="22"/>
        <v>260</v>
      </c>
      <c r="R114" s="5">
        <f>A_X+COS(P114)*Params!$F$6</f>
        <v>-0.4726696596073932</v>
      </c>
      <c r="S114" s="5">
        <f>A_Y+SIN(P114)*Params!$F$6</f>
        <v>2.8694353148519562</v>
      </c>
      <c r="T114" s="5">
        <f t="shared" si="23"/>
        <v>2.070518118700186</v>
      </c>
      <c r="U114" s="5">
        <f t="shared" si="24"/>
        <v>-2.5932178907562005</v>
      </c>
      <c r="V114" s="5">
        <f t="shared" si="25"/>
        <v>-148.58044049814765</v>
      </c>
      <c r="W114" s="5">
        <f>R114+COS(U114)*Params!$F$7</f>
        <v>-1.1897522079175538</v>
      </c>
      <c r="X114" s="5">
        <f>S114+SIN(U114)*Params!$F$7</f>
        <v>2.4313901830398335</v>
      </c>
      <c r="Y114" s="5">
        <f>W114+COS(G114)*Params!$F$8</f>
        <v>-2.0817396448745695</v>
      </c>
      <c r="Z114" s="5">
        <f>X114+SIN(G114)*Params!$F$8</f>
        <v>0.6413180022854219</v>
      </c>
      <c r="AA114" s="1">
        <f t="shared" si="26"/>
        <v>0.2897198992713539</v>
      </c>
      <c r="AB114" s="1">
        <f t="shared" si="27"/>
        <v>0.1</v>
      </c>
      <c r="AC114">
        <f t="shared" si="28"/>
        <v>-2.3714595441459236</v>
      </c>
      <c r="AD114">
        <f t="shared" si="29"/>
        <v>0.5413180022854219</v>
      </c>
      <c r="AE114">
        <f t="shared" si="30"/>
        <v>5.916845549119072</v>
      </c>
    </row>
    <row r="115" spans="1:31" ht="12.75">
      <c r="A115" s="1">
        <f t="shared" si="32"/>
        <v>0.16249999999999998</v>
      </c>
      <c r="B115" s="1">
        <v>0.1</v>
      </c>
      <c r="C115">
        <v>111</v>
      </c>
      <c r="D115">
        <f t="shared" si="20"/>
        <v>1.9373154697137058</v>
      </c>
      <c r="E115" s="2">
        <f>COS(D115+Params!$H$3)*A_LEN+A_X</f>
        <v>-1.0201785765700049</v>
      </c>
      <c r="F115" s="2">
        <f>SIN(D115+Params!$H$3)*A_LEN+A_Y</f>
        <v>4.252410510758821</v>
      </c>
      <c r="G115">
        <f t="shared" si="17"/>
        <v>-2.035282452829102</v>
      </c>
      <c r="H115">
        <f t="shared" si="21"/>
        <v>-116.61309466414158</v>
      </c>
      <c r="I115" s="3">
        <f t="shared" si="18"/>
        <v>-2.3312833313796966</v>
      </c>
      <c r="J115" s="3">
        <f t="shared" si="19"/>
        <v>1.6356887176853903</v>
      </c>
      <c r="K115">
        <f>IF(AND(C115&gt;$H$366,C115&lt;$H$365),1,B_Y/COS(PI()/2+Data!G115)-BD_len)</f>
        <v>1.8295232676873505</v>
      </c>
      <c r="L115">
        <f>COS(G115)*K115+I115</f>
        <v>-3.150842850783945</v>
      </c>
      <c r="M115">
        <f>SIN(G115)*K115+J115</f>
        <v>0</v>
      </c>
      <c r="N115" s="5">
        <f>L115-COS(G115)*Params!$F$8</f>
        <v>-2.2549159895309248</v>
      </c>
      <c r="O115" s="5">
        <f>M115-SIN(G115)*Params!$F$8</f>
        <v>1.7881037607715364</v>
      </c>
      <c r="P115" s="5">
        <f>D115+Params!$I$6</f>
        <v>4.5553093477052</v>
      </c>
      <c r="Q115" s="5">
        <f t="shared" si="22"/>
        <v>261</v>
      </c>
      <c r="R115" s="5">
        <f>A_X+COS(P115)*Params!$F$6</f>
        <v>-0.46164785433678723</v>
      </c>
      <c r="S115" s="5">
        <f>A_Y+SIN(P115)*Params!$F$6</f>
        <v>2.8675908972011857</v>
      </c>
      <c r="T115" s="5">
        <f t="shared" si="23"/>
        <v>2.0931084736390857</v>
      </c>
      <c r="U115" s="5">
        <f t="shared" si="24"/>
        <v>-2.599728536341592</v>
      </c>
      <c r="V115" s="5">
        <f t="shared" si="25"/>
        <v>-148.95347301209608</v>
      </c>
      <c r="W115" s="5">
        <f>R115+COS(U115)*Params!$F$7</f>
        <v>-1.1815671411270183</v>
      </c>
      <c r="X115" s="5">
        <f>S115+SIN(U115)*Params!$F$7</f>
        <v>2.434223686740197</v>
      </c>
      <c r="Y115" s="5">
        <f>W115+COS(G115)*Params!$F$8</f>
        <v>-2.0774940023800386</v>
      </c>
      <c r="Z115" s="5">
        <f>X115+SIN(G115)*Params!$F$8</f>
        <v>0.6461199259686605</v>
      </c>
      <c r="AA115" s="1">
        <f t="shared" si="26"/>
        <v>0.301308695242208</v>
      </c>
      <c r="AB115" s="1">
        <f t="shared" si="27"/>
        <v>0.1</v>
      </c>
      <c r="AC115">
        <f t="shared" si="28"/>
        <v>-2.3788026976222465</v>
      </c>
      <c r="AD115">
        <f t="shared" si="29"/>
        <v>0.5461199259686605</v>
      </c>
      <c r="AE115">
        <f t="shared" si="30"/>
        <v>5.956949247754893</v>
      </c>
    </row>
    <row r="116" spans="1:31" ht="12.75">
      <c r="A116" s="1">
        <f t="shared" si="32"/>
        <v>0.16874999999999996</v>
      </c>
      <c r="B116" s="1">
        <v>0.1</v>
      </c>
      <c r="C116">
        <v>112</v>
      </c>
      <c r="D116">
        <f t="shared" si="20"/>
        <v>1.9547687622336491</v>
      </c>
      <c r="E116" s="2">
        <f>COS(D116+Params!$H$3)*A_LEN+A_X</f>
        <v>-1.0332096282510768</v>
      </c>
      <c r="F116" s="2">
        <f>SIN(D116+Params!$H$3)*A_LEN+A_Y</f>
        <v>4.240800111140253</v>
      </c>
      <c r="G116">
        <f t="shared" si="17"/>
        <v>-2.037370036348282</v>
      </c>
      <c r="H116">
        <f t="shared" si="21"/>
        <v>-116.73270438917167</v>
      </c>
      <c r="I116" s="3">
        <f t="shared" si="18"/>
        <v>-2.342475914392178</v>
      </c>
      <c r="J116" s="3">
        <f t="shared" si="19"/>
        <v>1.6413113689030974</v>
      </c>
      <c r="K116">
        <f>IF(AND(C116&gt;$H$366,C116&lt;$H$365),1,B_Y/COS(PI()/2+Data!G116)-BD_len)</f>
        <v>1.837738463897792</v>
      </c>
      <c r="L116">
        <f>COS(G116)*K116+I116</f>
        <v>-3.1691437146595267</v>
      </c>
      <c r="M116">
        <f>SIN(G116)*K116+J116</f>
        <v>0</v>
      </c>
      <c r="N116" s="5">
        <f>L116-COS(G116)*Params!$F$8</f>
        <v>-2.269485992402346</v>
      </c>
      <c r="O116" s="5">
        <f>M116-SIN(G116)*Params!$F$8</f>
        <v>1.7862295436989675</v>
      </c>
      <c r="P116" s="5">
        <f>D116+Params!$I$6</f>
        <v>4.572762640225143</v>
      </c>
      <c r="Q116" s="5">
        <f t="shared" si="22"/>
        <v>262</v>
      </c>
      <c r="R116" s="5">
        <f>A_X+COS(P116)*Params!$F$6</f>
        <v>-0.450595538214028</v>
      </c>
      <c r="S116" s="5">
        <f>A_Y+SIN(P116)*Params!$F$6</f>
        <v>2.865939117489412</v>
      </c>
      <c r="T116" s="5">
        <f t="shared" si="23"/>
        <v>2.1152151777235644</v>
      </c>
      <c r="U116" s="5">
        <f t="shared" si="24"/>
        <v>-2.6058857394991994</v>
      </c>
      <c r="V116" s="5">
        <f t="shared" si="25"/>
        <v>-149.3062547666316</v>
      </c>
      <c r="W116" s="5">
        <f>R116+COS(U116)*Params!$F$7</f>
        <v>-1.1731694916598527</v>
      </c>
      <c r="X116" s="5">
        <f>S116+SIN(U116)*Params!$F$7</f>
        <v>2.43701278302513</v>
      </c>
      <c r="Y116" s="5">
        <f>W116+COS(G116)*Params!$F$8</f>
        <v>-2.072827213917033</v>
      </c>
      <c r="Z116" s="5">
        <f>X116+SIN(G116)*Params!$F$8</f>
        <v>0.6507832393261623</v>
      </c>
      <c r="AA116" s="1">
        <f t="shared" si="26"/>
        <v>0.3128974912130621</v>
      </c>
      <c r="AB116" s="1">
        <f t="shared" si="27"/>
        <v>0.1</v>
      </c>
      <c r="AC116">
        <f t="shared" si="28"/>
        <v>-2.3857247051300954</v>
      </c>
      <c r="AD116">
        <f t="shared" si="29"/>
        <v>0.5507832393261624</v>
      </c>
      <c r="AE116">
        <f t="shared" si="30"/>
        <v>5.995044545390701</v>
      </c>
    </row>
    <row r="117" spans="1:31" ht="12.75">
      <c r="A117" s="1">
        <f t="shared" si="32"/>
        <v>0.17500000000000004</v>
      </c>
      <c r="B117" s="1">
        <v>0.1</v>
      </c>
      <c r="C117">
        <v>113</v>
      </c>
      <c r="D117">
        <f t="shared" si="20"/>
        <v>1.9722220547535925</v>
      </c>
      <c r="E117" s="2">
        <f>COS(D117+Params!$H$3)*A_LEN+A_X</f>
        <v>-1.0460360658268073</v>
      </c>
      <c r="F117" s="2">
        <f>SIN(D117+Params!$H$3)*A_LEN+A_Y</f>
        <v>4.22896405663155</v>
      </c>
      <c r="G117">
        <f t="shared" si="17"/>
        <v>-2.039344202931199</v>
      </c>
      <c r="H117">
        <f t="shared" si="21"/>
        <v>-116.84581580242858</v>
      </c>
      <c r="I117" s="3">
        <f t="shared" si="18"/>
        <v>-2.353049592146508</v>
      </c>
      <c r="J117" s="3">
        <f t="shared" si="19"/>
        <v>1.6466500303716458</v>
      </c>
      <c r="K117">
        <f>IF(AND(C117&gt;$H$366,C117&lt;$H$365),1,B_Y/COS(PI()/2+Data!G117)-BD_len)</f>
        <v>1.8455546972050048</v>
      </c>
      <c r="L117">
        <f>COS(G117)*K117+I117</f>
        <v>-3.186485743181795</v>
      </c>
      <c r="M117">
        <f>SIN(G117)*K117+J117</f>
        <v>0</v>
      </c>
      <c r="N117" s="5">
        <f>L117-COS(G117)*Params!$F$8</f>
        <v>-2.283303461673171</v>
      </c>
      <c r="O117" s="5">
        <f>M117-SIN(G117)*Params!$F$8</f>
        <v>1.784449989876118</v>
      </c>
      <c r="P117" s="5">
        <f>D117+Params!$I$6</f>
        <v>4.590215932745087</v>
      </c>
      <c r="Q117" s="5">
        <f t="shared" si="22"/>
        <v>263</v>
      </c>
      <c r="R117" s="5">
        <f>A_X+COS(P117)*Params!$F$6</f>
        <v>-0.439516077881672</v>
      </c>
      <c r="S117" s="5">
        <f>A_Y+SIN(P117)*Params!$F$6</f>
        <v>2.8644804788647367</v>
      </c>
      <c r="T117" s="5">
        <f t="shared" si="23"/>
        <v>2.13682422622304</v>
      </c>
      <c r="U117" s="5">
        <f t="shared" si="24"/>
        <v>-2.611704059257202</v>
      </c>
      <c r="V117" s="5">
        <f t="shared" si="25"/>
        <v>-149.63961993262274</v>
      </c>
      <c r="W117" s="5">
        <f>R117+COS(U117)*Params!$F$7</f>
        <v>-1.1645734172559123</v>
      </c>
      <c r="X117" s="5">
        <f>S117+SIN(U117)*Params!$F$7</f>
        <v>2.439765547157784</v>
      </c>
      <c r="Y117" s="5">
        <f>W117+COS(G117)*Params!$F$8</f>
        <v>-2.067755698764536</v>
      </c>
      <c r="Z117" s="5">
        <f>X117+SIN(G117)*Params!$F$8</f>
        <v>0.655315557281666</v>
      </c>
      <c r="AA117" s="1">
        <f t="shared" si="26"/>
        <v>0.3244862871839164</v>
      </c>
      <c r="AB117" s="1">
        <f t="shared" si="27"/>
        <v>0.1</v>
      </c>
      <c r="AC117">
        <f t="shared" si="28"/>
        <v>-2.3922419859484525</v>
      </c>
      <c r="AD117">
        <f t="shared" si="29"/>
        <v>0.555315557281666</v>
      </c>
      <c r="AE117">
        <f t="shared" si="30"/>
        <v>6.031197087493643</v>
      </c>
    </row>
    <row r="118" spans="1:31" ht="12.75">
      <c r="A118" s="1">
        <f t="shared" si="32"/>
        <v>0.18125000000000002</v>
      </c>
      <c r="B118" s="1">
        <v>0.1</v>
      </c>
      <c r="C118">
        <v>114</v>
      </c>
      <c r="D118">
        <f t="shared" si="20"/>
        <v>1.9896753472735358</v>
      </c>
      <c r="E118" s="2">
        <f>COS(D118+Params!$H$3)*A_LEN+A_X</f>
        <v>-1.0586539822400793</v>
      </c>
      <c r="F118" s="2">
        <f>SIN(D118+Params!$H$3)*A_LEN+A_Y</f>
        <v>4.216905952609553</v>
      </c>
      <c r="G118">
        <f t="shared" si="17"/>
        <v>-2.041205919434214</v>
      </c>
      <c r="H118">
        <f t="shared" si="21"/>
        <v>-116.9524843007012</v>
      </c>
      <c r="I118" s="3">
        <f t="shared" si="18"/>
        <v>-2.3630113107466064</v>
      </c>
      <c r="J118" s="3">
        <f t="shared" si="19"/>
        <v>1.6517037128554177</v>
      </c>
      <c r="K118">
        <f>IF(AND(C118&gt;$H$366,C118&lt;$H$365),1,B_Y/COS(PI()/2+Data!G118)-BD_len)</f>
        <v>1.8529680752641147</v>
      </c>
      <c r="L118">
        <f>COS(G118)*K118+I118</f>
        <v>-3.202871735393241</v>
      </c>
      <c r="M118">
        <f>SIN(G118)*K118+J118</f>
        <v>0</v>
      </c>
      <c r="N118" s="5">
        <f>L118-COS(G118)*Params!$F$8</f>
        <v>-2.2963688810179175</v>
      </c>
      <c r="O118" s="5">
        <f>M118-SIN(G118)*Params!$F$8</f>
        <v>1.782765429048194</v>
      </c>
      <c r="P118" s="5">
        <f>D118+Params!$I$6</f>
        <v>4.60766922526503</v>
      </c>
      <c r="Q118" s="5">
        <f t="shared" si="22"/>
        <v>264</v>
      </c>
      <c r="R118" s="5">
        <f>A_X+COS(P118)*Params!$F$6</f>
        <v>-0.4284128482506669</v>
      </c>
      <c r="S118" s="5">
        <f>A_Y+SIN(P118)*Params!$F$6</f>
        <v>2.8632154256426157</v>
      </c>
      <c r="T118" s="5">
        <f t="shared" si="23"/>
        <v>2.1579230606053708</v>
      </c>
      <c r="U118" s="5">
        <f t="shared" si="24"/>
        <v>-2.6171972192045416</v>
      </c>
      <c r="V118" s="5">
        <f t="shared" si="25"/>
        <v>-149.9543548137956</v>
      </c>
      <c r="W118" s="5">
        <f>R118+COS(U118)*Params!$F$7</f>
        <v>-1.1557922637388633</v>
      </c>
      <c r="X118" s="5">
        <f>S118+SIN(U118)*Params!$F$7</f>
        <v>2.4424897376708166</v>
      </c>
      <c r="Y118" s="5">
        <f>W118+COS(G118)*Params!$F$8</f>
        <v>-2.0622951181141866</v>
      </c>
      <c r="Z118" s="5">
        <f>X118+SIN(G118)*Params!$F$8</f>
        <v>0.6597243086226225</v>
      </c>
      <c r="AA118" s="1">
        <f t="shared" si="26"/>
        <v>0.3360750831547706</v>
      </c>
      <c r="AB118" s="1">
        <f t="shared" si="27"/>
        <v>0.1</v>
      </c>
      <c r="AC118">
        <f t="shared" si="28"/>
        <v>-2.3983702012689574</v>
      </c>
      <c r="AD118">
        <f t="shared" si="29"/>
        <v>0.5597243086226226</v>
      </c>
      <c r="AE118">
        <f t="shared" si="30"/>
        <v>6.065470923997972</v>
      </c>
    </row>
    <row r="119" spans="1:31" ht="12.75">
      <c r="A119" s="1">
        <f t="shared" si="32"/>
        <v>0.1875</v>
      </c>
      <c r="B119" s="1">
        <v>0.1</v>
      </c>
      <c r="C119">
        <v>115</v>
      </c>
      <c r="D119">
        <f t="shared" si="20"/>
        <v>2.007128639793479</v>
      </c>
      <c r="E119" s="2">
        <f>COS(D119+Params!$H$3)*A_LEN+A_X</f>
        <v>-1.0710595339513105</v>
      </c>
      <c r="F119" s="2">
        <f>SIN(D119+Params!$H$3)*A_LEN+A_Y</f>
        <v>4.204629472089568</v>
      </c>
      <c r="G119">
        <f t="shared" si="17"/>
        <v>-2.04295619947005</v>
      </c>
      <c r="H119">
        <f t="shared" si="21"/>
        <v>-117.05276795972061</v>
      </c>
      <c r="I119" s="3">
        <f t="shared" si="18"/>
        <v>-2.3723681566049253</v>
      </c>
      <c r="J119" s="3">
        <f t="shared" si="19"/>
        <v>1.6564718041682411</v>
      </c>
      <c r="K119">
        <f>IF(AND(C119&gt;$H$366,C119&lt;$H$365),1,B_Y/COS(PI()/2+Data!G119)-BD_len)</f>
        <v>1.8599753684770066</v>
      </c>
      <c r="L119">
        <f>COS(G119)*K119+I119</f>
        <v>-3.218305230704877</v>
      </c>
      <c r="M119">
        <f>SIN(G119)*K119+J119</f>
        <v>0</v>
      </c>
      <c r="N119" s="5">
        <f>L119-COS(G119)*Params!$F$8</f>
        <v>-2.308683427710114</v>
      </c>
      <c r="O119" s="5">
        <f>M119-SIN(G119)*Params!$F$8</f>
        <v>1.7811760652772528</v>
      </c>
      <c r="P119" s="5">
        <f>D119+Params!$I$6</f>
        <v>4.625122517784973</v>
      </c>
      <c r="Q119" s="5">
        <f t="shared" si="22"/>
        <v>265</v>
      </c>
      <c r="R119" s="5">
        <f>A_X+COS(P119)*Params!$F$6</f>
        <v>-0.41728923147231695</v>
      </c>
      <c r="S119" s="5">
        <f>A_Y+SIN(P119)*Params!$F$6</f>
        <v>2.862144343170514</v>
      </c>
      <c r="T119" s="5">
        <f t="shared" si="23"/>
        <v>2.178500498823341</v>
      </c>
      <c r="U119" s="5">
        <f t="shared" si="24"/>
        <v>-2.622378150284186</v>
      </c>
      <c r="V119" s="5">
        <f t="shared" si="25"/>
        <v>-150.2512002986074</v>
      </c>
      <c r="W119" s="5">
        <f>R119+COS(U119)*Params!$F$7</f>
        <v>-1.1468386258475103</v>
      </c>
      <c r="X119" s="5">
        <f>S119+SIN(U119)*Params!$F$7</f>
        <v>2.4451927875167634</v>
      </c>
      <c r="Y119" s="5">
        <f>W119+COS(G119)*Params!$F$8</f>
        <v>-2.056460428842273</v>
      </c>
      <c r="Z119" s="5">
        <f>X119+SIN(G119)*Params!$F$8</f>
        <v>0.6640167222395106</v>
      </c>
      <c r="AA119" s="1">
        <f t="shared" si="26"/>
        <v>0.3476638791256247</v>
      </c>
      <c r="AB119" s="1">
        <f t="shared" si="27"/>
        <v>0.1</v>
      </c>
      <c r="AC119">
        <f t="shared" si="28"/>
        <v>-2.4041243079678978</v>
      </c>
      <c r="AD119">
        <f t="shared" si="29"/>
        <v>0.5640167222395106</v>
      </c>
      <c r="AE119">
        <f t="shared" si="30"/>
        <v>6.097928551127925</v>
      </c>
    </row>
    <row r="120" spans="1:31" ht="12.75">
      <c r="A120" s="1">
        <f t="shared" si="32"/>
        <v>0.19374999999999998</v>
      </c>
      <c r="B120" s="1">
        <v>0.1</v>
      </c>
      <c r="C120">
        <v>116</v>
      </c>
      <c r="D120">
        <f t="shared" si="20"/>
        <v>2.0245819323134224</v>
      </c>
      <c r="E120" s="2">
        <f>COS(D120+Params!$H$3)*A_LEN+A_X</f>
        <v>-1.0832489421092741</v>
      </c>
      <c r="F120" s="2">
        <f>SIN(D120+Params!$H$3)*A_LEN+A_Y</f>
        <v>4.1921383546064845</v>
      </c>
      <c r="G120">
        <f t="shared" si="17"/>
        <v>-2.044596099703143</v>
      </c>
      <c r="H120">
        <f t="shared" si="21"/>
        <v>-117.14672732189936</v>
      </c>
      <c r="I120" s="3">
        <f t="shared" si="18"/>
        <v>-2.381127336480289</v>
      </c>
      <c r="J120" s="3">
        <f t="shared" si="19"/>
        <v>1.6609540542835735</v>
      </c>
      <c r="K120">
        <f>IF(AND(C120&gt;$H$366,C120&lt;$H$365),1,B_Y/COS(PI()/2+Data!G120)-BD_len)</f>
        <v>1.866573995995866</v>
      </c>
      <c r="L120">
        <f>COS(G120)*K120+I120</f>
        <v>-3.232790481207673</v>
      </c>
      <c r="M120">
        <f>SIN(G120)*K120+J120</f>
        <v>0</v>
      </c>
      <c r="N120" s="5">
        <f>L120-COS(G120)*Params!$F$8</f>
        <v>-2.3202489515877884</v>
      </c>
      <c r="O120" s="5">
        <f>M120-SIN(G120)*Params!$F$8</f>
        <v>1.7796819819054757</v>
      </c>
      <c r="P120" s="5">
        <f>D120+Params!$I$6</f>
        <v>4.642575810304917</v>
      </c>
      <c r="Q120" s="5">
        <f t="shared" si="22"/>
        <v>266.00000000000006</v>
      </c>
      <c r="R120" s="5">
        <f>A_X+COS(P120)*Params!$F$6</f>
        <v>-0.4061486159080493</v>
      </c>
      <c r="S120" s="5">
        <f>A_Y+SIN(P120)*Params!$F$6</f>
        <v>2.861267557710529</v>
      </c>
      <c r="T120" s="5">
        <f t="shared" si="23"/>
        <v>2.1985466683331603</v>
      </c>
      <c r="U120" s="5">
        <f t="shared" si="24"/>
        <v>-2.627259032356192</v>
      </c>
      <c r="V120" s="5">
        <f t="shared" si="25"/>
        <v>-150.5308542416344</v>
      </c>
      <c r="W120" s="5">
        <f>R120+COS(U120)*Params!$F$7</f>
        <v>-1.1377244035618697</v>
      </c>
      <c r="X120" s="5">
        <f>S120+SIN(U120)*Params!$F$7</f>
        <v>2.447881798988744</v>
      </c>
      <c r="Y120" s="5">
        <f>W120+COS(G120)*Params!$F$8</f>
        <v>-2.0502659331817537</v>
      </c>
      <c r="Z120" s="5">
        <f>X120+SIN(G120)*Params!$F$8</f>
        <v>0.6681998170832681</v>
      </c>
      <c r="AA120" s="1">
        <f t="shared" si="26"/>
        <v>0.3592526750964788</v>
      </c>
      <c r="AB120" s="1">
        <f t="shared" si="27"/>
        <v>0.1</v>
      </c>
      <c r="AC120">
        <f t="shared" si="28"/>
        <v>-2.4095186082782325</v>
      </c>
      <c r="AD120">
        <f t="shared" si="29"/>
        <v>0.5681998170832682</v>
      </c>
      <c r="AE120">
        <f t="shared" si="30"/>
        <v>6.12863095577253</v>
      </c>
    </row>
    <row r="121" spans="1:31" ht="12.75">
      <c r="A121" s="1">
        <f t="shared" si="32"/>
        <v>0.19999999999999996</v>
      </c>
      <c r="B121" s="1">
        <v>0.1</v>
      </c>
      <c r="C121">
        <v>117</v>
      </c>
      <c r="D121">
        <f t="shared" si="20"/>
        <v>2.0420352248333655</v>
      </c>
      <c r="E121" s="2">
        <f>COS(D121+Params!$H$3)*A_LEN+A_X</f>
        <v>-1.0952184937021638</v>
      </c>
      <c r="F121" s="2">
        <f>SIN(D121+Params!$H$3)*A_LEN+A_Y</f>
        <v>4.179436405075694</v>
      </c>
      <c r="G121">
        <f t="shared" si="17"/>
        <v>-2.046126716284822</v>
      </c>
      <c r="H121">
        <f t="shared" si="21"/>
        <v>-117.2344251920823</v>
      </c>
      <c r="I121" s="3">
        <f t="shared" si="18"/>
        <v>-2.3892961587090724</v>
      </c>
      <c r="J121" s="3">
        <f t="shared" si="19"/>
        <v>1.665150560360365</v>
      </c>
      <c r="K121">
        <f>IF(AND(C121&gt;$H$366,C121&lt;$H$365),1,B_Y/COS(PI()/2+Data!G121)-BD_len)</f>
        <v>1.872762010475233</v>
      </c>
      <c r="L121">
        <f>COS(G121)*K121+I121</f>
        <v>-3.246332423525677</v>
      </c>
      <c r="M121">
        <f>SIN(G121)*K121+J121</f>
        <v>0</v>
      </c>
      <c r="N121" s="5">
        <f>L121-COS(G121)*Params!$F$8</f>
        <v>-2.331067953162865</v>
      </c>
      <c r="O121" s="5">
        <f>M121-SIN(G121)*Params!$F$8</f>
        <v>1.778283146546545</v>
      </c>
      <c r="P121" s="5">
        <f>D121+Params!$I$6</f>
        <v>4.6600291028248595</v>
      </c>
      <c r="Q121" s="5">
        <f t="shared" si="22"/>
        <v>267</v>
      </c>
      <c r="R121" s="5">
        <f>A_X+COS(P121)*Params!$F$6</f>
        <v>-0.39499439509728806</v>
      </c>
      <c r="S121" s="5">
        <f>A_Y+SIN(P121)*Params!$F$6</f>
        <v>2.860585336340006</v>
      </c>
      <c r="T121" s="5">
        <f t="shared" si="23"/>
        <v>2.2180529417199275</v>
      </c>
      <c r="U121" s="5">
        <f t="shared" si="24"/>
        <v>-2.6318513343361554</v>
      </c>
      <c r="V121" s="5">
        <f t="shared" si="25"/>
        <v>-150.79397376333586</v>
      </c>
      <c r="W121" s="5">
        <f>R121+COS(U121)*Params!$F$7</f>
        <v>-1.1284608541425736</v>
      </c>
      <c r="X121" s="5">
        <f>S121+SIN(U121)*Params!$F$7</f>
        <v>2.450563541735299</v>
      </c>
      <c r="Y121" s="5">
        <f>W121+COS(G121)*Params!$F$8</f>
        <v>-2.0437253245053855</v>
      </c>
      <c r="Z121" s="5">
        <f>X121+SIN(G121)*Params!$F$8</f>
        <v>0.6722803951887542</v>
      </c>
      <c r="AA121" s="1">
        <f t="shared" si="26"/>
        <v>0.3708414710673329</v>
      </c>
      <c r="AB121" s="1">
        <f t="shared" si="27"/>
        <v>0.1</v>
      </c>
      <c r="AC121">
        <f t="shared" si="28"/>
        <v>-2.4145667955727186</v>
      </c>
      <c r="AD121">
        <f t="shared" si="29"/>
        <v>0.5722803951887542</v>
      </c>
      <c r="AE121">
        <f t="shared" si="30"/>
        <v>6.157637660999703</v>
      </c>
    </row>
    <row r="122" spans="1:31" ht="12.75">
      <c r="A122" s="1">
        <f t="shared" si="32"/>
        <v>0.20625000000000004</v>
      </c>
      <c r="B122" s="1">
        <v>0.1</v>
      </c>
      <c r="C122">
        <v>118</v>
      </c>
      <c r="D122">
        <f t="shared" si="20"/>
        <v>2.059488517353309</v>
      </c>
      <c r="E122" s="2">
        <f>COS(D122+Params!$H$3)*A_LEN+A_X</f>
        <v>-1.106964542688613</v>
      </c>
      <c r="F122" s="2">
        <f>SIN(D122+Params!$H$3)*A_LEN+A_Y</f>
        <v>4.166527492634069</v>
      </c>
      <c r="G122">
        <f t="shared" si="17"/>
        <v>-2.0475491814297766</v>
      </c>
      <c r="H122">
        <f t="shared" si="21"/>
        <v>-117.31592644139268</v>
      </c>
      <c r="I122" s="3">
        <f t="shared" si="18"/>
        <v>-2.396882015602934</v>
      </c>
      <c r="J122" s="3">
        <f t="shared" si="19"/>
        <v>1.6690617517508919</v>
      </c>
      <c r="K122">
        <f>IF(AND(C122&gt;$H$366,C122&lt;$H$365),1,B_Y/COS(PI()/2+Data!G122)-BD_len)</f>
        <v>1.8785380816959325</v>
      </c>
      <c r="L122">
        <f>COS(G122)*K122+I122</f>
        <v>-3.2589366503124033</v>
      </c>
      <c r="M122">
        <f>SIN(G122)*K122+J122</f>
        <v>0</v>
      </c>
      <c r="N122" s="5">
        <f>L122-COS(G122)*Params!$F$8</f>
        <v>-2.3411435609849707</v>
      </c>
      <c r="O122" s="5">
        <f>M122-SIN(G122)*Params!$F$8</f>
        <v>1.776979416083036</v>
      </c>
      <c r="P122" s="5">
        <f>D122+Params!$I$6</f>
        <v>4.6774823953448035</v>
      </c>
      <c r="Q122" s="5">
        <f t="shared" si="22"/>
        <v>268</v>
      </c>
      <c r="R122" s="5">
        <f>A_X+COS(P122)*Params!$F$6</f>
        <v>-0.38382996672374325</v>
      </c>
      <c r="S122" s="5">
        <f>A_Y+SIN(P122)*Params!$F$6</f>
        <v>2.8600978868701823</v>
      </c>
      <c r="T122" s="5">
        <f t="shared" si="23"/>
        <v>2.2370118748098076</v>
      </c>
      <c r="U122" s="5">
        <f t="shared" si="24"/>
        <v>-2.6361658527751106</v>
      </c>
      <c r="V122" s="5">
        <f t="shared" si="25"/>
        <v>-151.04117746051938</v>
      </c>
      <c r="W122" s="5">
        <f>R122+COS(U122)*Params!$F$7</f>
        <v>-1.1190586401198277</v>
      </c>
      <c r="X122" s="5">
        <f>S122+SIN(U122)*Params!$F$7</f>
        <v>2.4532444532954765</v>
      </c>
      <c r="Y122" s="5">
        <f>W122+COS(G122)*Params!$F$8</f>
        <v>-2.0368517294472603</v>
      </c>
      <c r="Z122" s="5">
        <f>X122+SIN(G122)*Params!$F$8</f>
        <v>0.6762650372124406</v>
      </c>
      <c r="AA122" s="1">
        <f t="shared" si="26"/>
        <v>0.3824302670381872</v>
      </c>
      <c r="AB122" s="1">
        <f t="shared" si="27"/>
        <v>0.1</v>
      </c>
      <c r="AC122">
        <f t="shared" si="28"/>
        <v>-2.4192819964854477</v>
      </c>
      <c r="AD122">
        <f t="shared" si="29"/>
        <v>0.5762650372124406</v>
      </c>
      <c r="AE122">
        <f t="shared" si="30"/>
        <v>6.185006771632069</v>
      </c>
    </row>
    <row r="123" spans="1:31" ht="12.75">
      <c r="A123" s="1">
        <f t="shared" si="32"/>
        <v>0.21250000000000002</v>
      </c>
      <c r="B123" s="1">
        <v>0.1</v>
      </c>
      <c r="C123">
        <v>119</v>
      </c>
      <c r="D123">
        <f t="shared" si="20"/>
        <v>2.076941809873252</v>
      </c>
      <c r="E123" s="2">
        <f>COS(D123+Params!$H$3)*A_LEN+A_X</f>
        <v>-1.1184835111083045</v>
      </c>
      <c r="F123" s="2">
        <f>SIN(D123+Params!$H$3)*A_LEN+A_Y</f>
        <v>4.153415549461402</v>
      </c>
      <c r="G123">
        <f t="shared" si="17"/>
        <v>-2.048864660134484</v>
      </c>
      <c r="H123">
        <f t="shared" si="21"/>
        <v>-117.39129781921174</v>
      </c>
      <c r="I123" s="3">
        <f t="shared" si="18"/>
        <v>-2.403892366982697</v>
      </c>
      <c r="J123" s="3">
        <f t="shared" si="19"/>
        <v>1.6726883750508668</v>
      </c>
      <c r="K123">
        <f>IF(AND(C123&gt;$H$366,C123&lt;$H$365),1,B_Y/COS(PI()/2+Data!G123)-BD_len)</f>
        <v>1.8839014791820121</v>
      </c>
      <c r="L123">
        <f>COS(G123)*K123+I123</f>
        <v>-3.270609381488507</v>
      </c>
      <c r="M123">
        <f>SIN(G123)*K123+J123</f>
        <v>0</v>
      </c>
      <c r="N123" s="5">
        <f>L123-COS(G123)*Params!$F$8</f>
        <v>-2.35047950836782</v>
      </c>
      <c r="O123" s="5">
        <f>M123-SIN(G123)*Params!$F$8</f>
        <v>1.7757705416497112</v>
      </c>
      <c r="P123" s="5">
        <f>D123+Params!$I$6</f>
        <v>4.694935687864747</v>
      </c>
      <c r="Q123" s="5">
        <f t="shared" si="22"/>
        <v>269</v>
      </c>
      <c r="R123" s="5">
        <f>A_X+COS(P123)*Params!$F$6</f>
        <v>-0.37265873158045143</v>
      </c>
      <c r="S123" s="5">
        <f>A_Y+SIN(P123)*Params!$F$6</f>
        <v>2.8598053577828892</v>
      </c>
      <c r="T123" s="5">
        <f t="shared" si="23"/>
        <v>2.255417147154974</v>
      </c>
      <c r="U123" s="5">
        <f t="shared" si="24"/>
        <v>-2.640212748795566</v>
      </c>
      <c r="V123" s="5">
        <f t="shared" si="25"/>
        <v>-151.27304752261975</v>
      </c>
      <c r="W123" s="5">
        <f>R123+COS(U123)*Params!$F$7</f>
        <v>-1.1095278734767398</v>
      </c>
      <c r="X123" s="5">
        <f>S123+SIN(U123)*Params!$F$7</f>
        <v>2.455930641668694</v>
      </c>
      <c r="Y123" s="5">
        <f>W123+COS(G123)*Params!$F$8</f>
        <v>-2.029657746597427</v>
      </c>
      <c r="Z123" s="5">
        <f>X123+SIN(G123)*Params!$F$8</f>
        <v>0.680160100018983</v>
      </c>
      <c r="AA123" s="1">
        <f t="shared" si="26"/>
        <v>0.3940190630090413</v>
      </c>
      <c r="AB123" s="1">
        <f t="shared" si="27"/>
        <v>0.1</v>
      </c>
      <c r="AC123">
        <f t="shared" si="28"/>
        <v>-2.423676809606468</v>
      </c>
      <c r="AD123">
        <f t="shared" si="29"/>
        <v>0.580160100018983</v>
      </c>
      <c r="AE123">
        <f t="shared" si="30"/>
        <v>6.2107950190782235</v>
      </c>
    </row>
    <row r="124" spans="1:31" ht="12.75">
      <c r="A124" s="1">
        <f t="shared" si="32"/>
        <v>0.21875</v>
      </c>
      <c r="B124" s="1">
        <v>0.1</v>
      </c>
      <c r="C124">
        <v>120</v>
      </c>
      <c r="D124">
        <f t="shared" si="20"/>
        <v>2.0943951023931953</v>
      </c>
      <c r="E124" s="2">
        <f>COS(D124+Params!$H$3)*A_LEN+A_X</f>
        <v>-1.1297718901718894</v>
      </c>
      <c r="F124" s="2">
        <f>SIN(D124+Params!$H$3)*A_LEN+A_Y</f>
        <v>4.140104569582578</v>
      </c>
      <c r="G124">
        <f t="shared" si="17"/>
        <v>-2.050074347037534</v>
      </c>
      <c r="H124">
        <f t="shared" si="21"/>
        <v>-117.46060777328877</v>
      </c>
      <c r="I124" s="3">
        <f t="shared" si="18"/>
        <v>-2.4103347248147995</v>
      </c>
      <c r="J124" s="3">
        <f t="shared" si="19"/>
        <v>1.6760314792463475</v>
      </c>
      <c r="K124">
        <f>IF(AND(C124&gt;$H$366,C124&lt;$H$365),1,B_Y/COS(PI()/2+Data!G124)-BD_len)</f>
        <v>1.8888520539288516</v>
      </c>
      <c r="L124">
        <f>COS(G124)*K124+I124</f>
        <v>-3.2813574353146695</v>
      </c>
      <c r="M124">
        <f>SIN(G124)*K124+J124</f>
        <v>0</v>
      </c>
      <c r="N124" s="5">
        <f>L124-COS(G124)*Params!$F$8</f>
        <v>-2.3590801095832816</v>
      </c>
      <c r="O124" s="5">
        <f>M124-SIN(G124)*Params!$F$8</f>
        <v>1.7746561735845507</v>
      </c>
      <c r="P124" s="5">
        <f>D124+Params!$I$6</f>
        <v>4.71238898038469</v>
      </c>
      <c r="Q124" s="5">
        <f t="shared" si="22"/>
        <v>270</v>
      </c>
      <c r="R124" s="5">
        <f>A_X+COS(P124)*Params!$F$6</f>
        <v>-0.3614840925338549</v>
      </c>
      <c r="S124" s="5">
        <f>A_Y+SIN(P124)*Params!$F$6</f>
        <v>2.8597078381853205</v>
      </c>
      <c r="T124" s="5">
        <f t="shared" si="23"/>
        <v>2.2732635047843956</v>
      </c>
      <c r="U124" s="5">
        <f t="shared" si="24"/>
        <v>-2.644001583337061</v>
      </c>
      <c r="V124" s="5">
        <f t="shared" si="25"/>
        <v>-151.4901317511208</v>
      </c>
      <c r="W124" s="5">
        <f>R124+COS(U124)*Params!$F$7</f>
        <v>-1.0998781562735114</v>
      </c>
      <c r="X124" s="5">
        <f>S124+SIN(U124)*Params!$F$7</f>
        <v>2.458627889510084</v>
      </c>
      <c r="Y124" s="5">
        <f>W124+COS(G124)*Params!$F$8</f>
        <v>-2.0221554820048993</v>
      </c>
      <c r="Z124" s="5">
        <f>X124+SIN(G124)*Params!$F$8</f>
        <v>0.6839717159255334</v>
      </c>
      <c r="AA124" s="1">
        <f t="shared" si="26"/>
        <v>0.40560785897989543</v>
      </c>
      <c r="AB124" s="1">
        <f t="shared" si="27"/>
        <v>0.1</v>
      </c>
      <c r="AC124">
        <f t="shared" si="28"/>
        <v>-2.4277633409847947</v>
      </c>
      <c r="AD124">
        <f t="shared" si="29"/>
        <v>0.5839717159255334</v>
      </c>
      <c r="AE124">
        <f t="shared" si="30"/>
        <v>6.235057804830665</v>
      </c>
    </row>
    <row r="125" spans="1:31" ht="12.75">
      <c r="A125" s="1">
        <f t="shared" si="32"/>
        <v>0.22499999999999998</v>
      </c>
      <c r="B125" s="1">
        <v>0.1</v>
      </c>
      <c r="C125">
        <v>121</v>
      </c>
      <c r="D125">
        <f t="shared" si="20"/>
        <v>2.111848394913139</v>
      </c>
      <c r="E125" s="2">
        <f>COS(D125+Params!$H$3)*A_LEN+A_X</f>
        <v>-1.1408262413297428</v>
      </c>
      <c r="F125" s="2">
        <f>SIN(D125+Params!$H$3)*A_LEN+A_Y</f>
        <v>4.126598607651029</v>
      </c>
      <c r="G125">
        <f t="shared" si="17"/>
        <v>-2.0511794634211635</v>
      </c>
      <c r="H125">
        <f t="shared" si="21"/>
        <v>-117.5239262779415</v>
      </c>
      <c r="I125" s="3">
        <f t="shared" si="18"/>
        <v>-2.416216638914241</v>
      </c>
      <c r="J125" s="3">
        <f t="shared" si="19"/>
        <v>1.679092401006434</v>
      </c>
      <c r="K125">
        <f>IF(AND(C125&gt;$H$366,C125&lt;$H$365),1,B_Y/COS(PI()/2+Data!G125)-BD_len)</f>
        <v>1.8933902193573475</v>
      </c>
      <c r="L125">
        <f>COS(G125)*K125+I125</f>
        <v>-3.2911881993895014</v>
      </c>
      <c r="M125">
        <f>SIN(G125)*K125+J125</f>
        <v>0</v>
      </c>
      <c r="N125" s="5">
        <f>L125-COS(G125)*Params!$F$8</f>
        <v>-2.3669502356249663</v>
      </c>
      <c r="O125" s="5">
        <f>M125-SIN(G125)*Params!$F$8</f>
        <v>1.7736358663311886</v>
      </c>
      <c r="P125" s="5">
        <f>D125+Params!$I$6</f>
        <v>4.729842272904634</v>
      </c>
      <c r="Q125" s="5">
        <f t="shared" si="22"/>
        <v>271.00000000000006</v>
      </c>
      <c r="R125" s="5">
        <f>A_X+COS(P125)*Params!$F$6</f>
        <v>-0.3503094534872578</v>
      </c>
      <c r="S125" s="5">
        <f>A_Y+SIN(P125)*Params!$F$6</f>
        <v>2.8598053577828892</v>
      </c>
      <c r="T125" s="5">
        <f t="shared" si="23"/>
        <v>2.290546705121167</v>
      </c>
      <c r="U125" s="5">
        <f t="shared" si="24"/>
        <v>-2.6475413506952155</v>
      </c>
      <c r="V125" s="5">
        <f t="shared" si="25"/>
        <v>-151.69294548120124</v>
      </c>
      <c r="W125" s="5">
        <f>R125+COS(U125)*Params!$F$7</f>
        <v>-1.090118617955781</v>
      </c>
      <c r="X125" s="5">
        <f>S125+SIN(U125)*Params!$F$7</f>
        <v>2.4613416596074096</v>
      </c>
      <c r="Y125" s="5">
        <f>W125+COS(G125)*Params!$F$8</f>
        <v>-2.0143565817203157</v>
      </c>
      <c r="Z125" s="5">
        <f>X125+SIN(G125)*Params!$F$8</f>
        <v>0.687705793276221</v>
      </c>
      <c r="AA125" s="1">
        <f t="shared" si="26"/>
        <v>0.4171966549507496</v>
      </c>
      <c r="AB125" s="1">
        <f t="shared" si="27"/>
        <v>0.1</v>
      </c>
      <c r="AC125">
        <f t="shared" si="28"/>
        <v>-2.4315532366710655</v>
      </c>
      <c r="AD125">
        <f t="shared" si="29"/>
        <v>0.587705793276221</v>
      </c>
      <c r="AE125">
        <f t="shared" si="30"/>
        <v>6.257849242215967</v>
      </c>
    </row>
    <row r="126" spans="1:31" ht="12.75">
      <c r="A126" s="1">
        <f t="shared" si="32"/>
        <v>0.23124999999999996</v>
      </c>
      <c r="B126" s="1">
        <v>0.1</v>
      </c>
      <c r="C126">
        <v>122</v>
      </c>
      <c r="D126">
        <f t="shared" si="20"/>
        <v>2.129301687433082</v>
      </c>
      <c r="E126" s="2">
        <f>COS(D126+Params!$H$3)*A_LEN+A_X</f>
        <v>-1.151643197319416</v>
      </c>
      <c r="F126" s="2">
        <f>SIN(D126+Params!$H$3)*A_LEN+A_Y</f>
        <v>4.112901777713591</v>
      </c>
      <c r="G126">
        <f t="shared" si="17"/>
        <v>-2.052181254352732</v>
      </c>
      <c r="H126">
        <f t="shared" si="21"/>
        <v>-117.58132467027484</v>
      </c>
      <c r="I126" s="3">
        <f t="shared" si="18"/>
        <v>-2.4215456836760176</v>
      </c>
      <c r="J126" s="3">
        <f t="shared" si="19"/>
        <v>1.68187275016545</v>
      </c>
      <c r="K126">
        <f>IF(AND(C126&gt;$H$366,C126&lt;$H$365),1,B_Y/COS(PI()/2+Data!G126)-BD_len)</f>
        <v>1.8975169316053213</v>
      </c>
      <c r="L126">
        <f>COS(G126)*K126+I126</f>
        <v>-3.3001096016579585</v>
      </c>
      <c r="M126">
        <f>SIN(G126)*K126+J126</f>
        <v>0</v>
      </c>
      <c r="N126" s="5">
        <f>L126-COS(G126)*Params!$F$8</f>
        <v>-2.3740952896394982</v>
      </c>
      <c r="O126" s="5">
        <f>M126-SIN(G126)*Params!$F$8</f>
        <v>1.7727090832781833</v>
      </c>
      <c r="P126" s="5">
        <f>D126+Params!$I$6</f>
        <v>4.747295565424576</v>
      </c>
      <c r="Q126" s="5">
        <f t="shared" si="22"/>
        <v>272</v>
      </c>
      <c r="R126" s="5">
        <f>A_X+COS(P126)*Params!$F$6</f>
        <v>-0.3391382183439665</v>
      </c>
      <c r="S126" s="5">
        <f>A_Y+SIN(P126)*Params!$F$6</f>
        <v>2.8600978868701823</v>
      </c>
      <c r="T126" s="5">
        <f t="shared" si="23"/>
        <v>2.3072634639747855</v>
      </c>
      <c r="U126" s="5">
        <f t="shared" si="24"/>
        <v>-2.6508405103620905</v>
      </c>
      <c r="V126" s="5">
        <f t="shared" si="25"/>
        <v>-151.88197340605296</v>
      </c>
      <c r="W126" s="5">
        <f>R126+COS(U126)*Params!$F$7</f>
        <v>-1.080257949583504</v>
      </c>
      <c r="X126" s="5">
        <f>S126+SIN(U126)*Params!$F$7</f>
        <v>2.464077101351632</v>
      </c>
      <c r="Y126" s="5">
        <f>W126+COS(G126)*Params!$F$8</f>
        <v>-2.0062722616019646</v>
      </c>
      <c r="Z126" s="5">
        <f>X126+SIN(G126)*Params!$F$8</f>
        <v>0.6913680180734487</v>
      </c>
      <c r="AA126" s="1">
        <f t="shared" si="26"/>
        <v>0.4287854509216037</v>
      </c>
      <c r="AB126" s="1">
        <f t="shared" si="27"/>
        <v>0.1</v>
      </c>
      <c r="AC126">
        <f t="shared" si="28"/>
        <v>-2.435057712523568</v>
      </c>
      <c r="AD126">
        <f t="shared" si="29"/>
        <v>0.5913680180734487</v>
      </c>
      <c r="AE126">
        <f t="shared" si="30"/>
        <v>6.279222196120632</v>
      </c>
    </row>
    <row r="127" spans="1:31" ht="12.75">
      <c r="A127" s="1">
        <f t="shared" si="32"/>
        <v>0.23750000000000004</v>
      </c>
      <c r="B127" s="1">
        <v>0.1</v>
      </c>
      <c r="C127">
        <v>123</v>
      </c>
      <c r="D127">
        <f t="shared" si="20"/>
        <v>2.1467549799530254</v>
      </c>
      <c r="E127" s="2">
        <f>COS(D127+Params!$H$3)*A_LEN+A_X</f>
        <v>-1.1622194631913283</v>
      </c>
      <c r="F127" s="2">
        <f>SIN(D127+Params!$H$3)*A_LEN+A_Y</f>
        <v>4.099018251957349</v>
      </c>
      <c r="G127">
        <f t="shared" si="17"/>
        <v>-2.0530809859643755</v>
      </c>
      <c r="H127">
        <f t="shared" si="21"/>
        <v>-117.63287549431652</v>
      </c>
      <c r="I127" s="3">
        <f t="shared" si="18"/>
        <v>-2.426329445795485</v>
      </c>
      <c r="J127" s="3">
        <f t="shared" si="19"/>
        <v>1.6843743954332835</v>
      </c>
      <c r="K127">
        <f>IF(AND(C127&gt;$H$366,C127&lt;$H$365),1,B_Y/COS(PI()/2+Data!G127)-BD_len)</f>
        <v>1.901233669263183</v>
      </c>
      <c r="L127">
        <f>COS(G127)*K127+I127</f>
        <v>-3.3081300815112376</v>
      </c>
      <c r="M127">
        <f>SIN(G127)*K127+J127</f>
        <v>0</v>
      </c>
      <c r="N127" s="5">
        <f>L127-COS(G127)*Params!$F$8</f>
        <v>-2.3805211821196215</v>
      </c>
      <c r="O127" s="5">
        <f>M127-SIN(G127)*Params!$F$8</f>
        <v>1.7718752015222388</v>
      </c>
      <c r="P127" s="5">
        <f>D127+Params!$I$6</f>
        <v>4.76474885794452</v>
      </c>
      <c r="Q127" s="5">
        <f t="shared" si="22"/>
        <v>273</v>
      </c>
      <c r="R127" s="5">
        <f>A_X+COS(P127)*Params!$F$6</f>
        <v>-0.3279737899704217</v>
      </c>
      <c r="S127" s="5">
        <f>A_Y+SIN(P127)*Params!$F$6</f>
        <v>2.860585336340006</v>
      </c>
      <c r="T127" s="5">
        <f t="shared" si="23"/>
        <v>2.3234114045242618</v>
      </c>
      <c r="U127" s="5">
        <f t="shared" si="24"/>
        <v>-2.6539070171940526</v>
      </c>
      <c r="V127" s="5">
        <f t="shared" si="25"/>
        <v>-152.05767130537242</v>
      </c>
      <c r="W127" s="5">
        <f>R127+COS(U127)*Params!$F$7</f>
        <v>-1.0703044352074087</v>
      </c>
      <c r="X127" s="5">
        <f>S127+SIN(U127)*Params!$F$7</f>
        <v>2.466839057960981</v>
      </c>
      <c r="Y127" s="5">
        <f>W127+COS(G127)*Params!$F$8</f>
        <v>-1.997913334599025</v>
      </c>
      <c r="Z127" s="5">
        <f>X127+SIN(G127)*Params!$F$8</f>
        <v>0.6949638564387424</v>
      </c>
      <c r="AA127" s="1">
        <f t="shared" si="26"/>
        <v>0.440374246892458</v>
      </c>
      <c r="AB127" s="1">
        <f t="shared" si="27"/>
        <v>0.1</v>
      </c>
      <c r="AC127">
        <f t="shared" si="28"/>
        <v>-2.438287581491483</v>
      </c>
      <c r="AD127">
        <f t="shared" si="29"/>
        <v>0.5949638564387424</v>
      </c>
      <c r="AE127">
        <f t="shared" si="30"/>
        <v>6.299228320524045</v>
      </c>
    </row>
    <row r="128" spans="1:31" ht="12.75">
      <c r="A128" s="1">
        <f t="shared" si="32"/>
        <v>0.24375000000000002</v>
      </c>
      <c r="B128" s="1">
        <v>0.1</v>
      </c>
      <c r="C128">
        <v>124</v>
      </c>
      <c r="D128">
        <f t="shared" si="20"/>
        <v>2.1642082724729685</v>
      </c>
      <c r="E128" s="2">
        <f>COS(D128+Params!$H$3)*A_LEN+A_X</f>
        <v>-1.172551817312432</v>
      </c>
      <c r="F128" s="2">
        <f>SIN(D128+Params!$H$3)*A_LEN+A_Y</f>
        <v>4.084952259438753</v>
      </c>
      <c r="G128">
        <f t="shared" si="17"/>
        <v>-2.0538799428686074</v>
      </c>
      <c r="H128">
        <f t="shared" si="21"/>
        <v>-117.67865235294185</v>
      </c>
      <c r="I128" s="3">
        <f t="shared" si="18"/>
        <v>-2.4305755129369313</v>
      </c>
      <c r="J128" s="3">
        <f t="shared" si="19"/>
        <v>1.6865994503677602</v>
      </c>
      <c r="K128">
        <f>IF(AND(C128&gt;$H$366,C128&lt;$H$365),1,B_Y/COS(PI()/2+Data!G128)-BD_len)</f>
        <v>1.9045424126564257</v>
      </c>
      <c r="L128">
        <f>COS(G128)*K128+I128</f>
        <v>-3.31525856105435</v>
      </c>
      <c r="M128">
        <f>SIN(G128)*K128+J128</f>
        <v>0</v>
      </c>
      <c r="N128" s="5">
        <f>L128-COS(G128)*Params!$F$8</f>
        <v>-2.3862343059489186</v>
      </c>
      <c r="O128" s="5">
        <f>M128-SIN(G128)*Params!$F$8</f>
        <v>1.7711335165440798</v>
      </c>
      <c r="P128" s="5">
        <f>D128+Params!$I$6</f>
        <v>4.782202150464463</v>
      </c>
      <c r="Q128" s="5">
        <f t="shared" si="22"/>
        <v>274</v>
      </c>
      <c r="R128" s="5">
        <f>A_X+COS(P128)*Params!$F$6</f>
        <v>-0.3168195691596599</v>
      </c>
      <c r="S128" s="5">
        <f>A_Y+SIN(P128)*Params!$F$6</f>
        <v>2.861267557710529</v>
      </c>
      <c r="T128" s="5">
        <f t="shared" si="23"/>
        <v>2.3389890082149702</v>
      </c>
      <c r="U128" s="5">
        <f t="shared" si="24"/>
        <v>-2.656748349947158</v>
      </c>
      <c r="V128" s="5">
        <f t="shared" si="25"/>
        <v>-152.22046768031763</v>
      </c>
      <c r="W128" s="5">
        <f>R128+COS(U128)*Params!$F$7</f>
        <v>-1.0602659806090848</v>
      </c>
      <c r="X128" s="5">
        <f>S128+SIN(U128)*Params!$F$7</f>
        <v>2.4696320742590596</v>
      </c>
      <c r="Y128" s="5">
        <f>W128+COS(G128)*Params!$F$8</f>
        <v>-1.9892902357145164</v>
      </c>
      <c r="Z128" s="5">
        <f>X128+SIN(G128)*Params!$F$8</f>
        <v>0.6984985577149798</v>
      </c>
      <c r="AA128" s="1">
        <f t="shared" si="26"/>
        <v>0.4519630428633121</v>
      </c>
      <c r="AB128" s="1">
        <f t="shared" si="27"/>
        <v>0.1</v>
      </c>
      <c r="AC128">
        <f t="shared" si="28"/>
        <v>-2.4412532785778285</v>
      </c>
      <c r="AD128">
        <f t="shared" si="29"/>
        <v>0.5984985577149798</v>
      </c>
      <c r="AE128">
        <f t="shared" si="30"/>
        <v>6.3179180937539074</v>
      </c>
    </row>
    <row r="129" spans="1:31" ht="12.75">
      <c r="A129" s="1">
        <f t="shared" si="32"/>
        <v>0.25</v>
      </c>
      <c r="B129" s="1">
        <v>0.1</v>
      </c>
      <c r="C129">
        <v>125</v>
      </c>
      <c r="D129">
        <f t="shared" si="20"/>
        <v>2.181661564992912</v>
      </c>
      <c r="E129" s="2">
        <f>COS(D129+Params!$H$3)*A_LEN+A_X</f>
        <v>-1.1826371123475874</v>
      </c>
      <c r="F129" s="2">
        <f>SIN(D129+Params!$H$3)*A_LEN+A_Y</f>
        <v>4.07070808479536</v>
      </c>
      <c r="G129">
        <f t="shared" si="17"/>
        <v>-2.054579425707271</v>
      </c>
      <c r="H129">
        <f t="shared" si="21"/>
        <v>-117.71872976743911</v>
      </c>
      <c r="I129" s="3">
        <f t="shared" si="18"/>
        <v>-2.4342914633090524</v>
      </c>
      <c r="J129" s="3">
        <f t="shared" si="19"/>
        <v>1.6885502596385047</v>
      </c>
      <c r="K129">
        <f>IF(AND(C129&gt;$H$366,C129&lt;$H$365),1,B_Y/COS(PI()/2+Data!G129)-BD_len)</f>
        <v>1.9074456227729444</v>
      </c>
      <c r="L129">
        <f>COS(G129)*K129+I129</f>
        <v>-3.3215044166130516</v>
      </c>
      <c r="M129">
        <f>SIN(G129)*K129+J129</f>
        <v>0</v>
      </c>
      <c r="N129" s="5">
        <f>L129-COS(G129)*Params!$F$8</f>
        <v>-2.39124151138358</v>
      </c>
      <c r="O129" s="5">
        <f>M129-SIN(G129)*Params!$F$8</f>
        <v>1.7704832467871652</v>
      </c>
      <c r="P129" s="5">
        <f>D129+Params!$I$6</f>
        <v>4.799655442984406</v>
      </c>
      <c r="Q129" s="5">
        <f t="shared" si="22"/>
        <v>275</v>
      </c>
      <c r="R129" s="5">
        <f>A_X+COS(P129)*Params!$F$6</f>
        <v>-0.3056789535953928</v>
      </c>
      <c r="S129" s="5">
        <f>A_Y+SIN(P129)*Params!$F$6</f>
        <v>2.862144343170514</v>
      </c>
      <c r="T129" s="5">
        <f t="shared" si="23"/>
        <v>2.3539955674989916</v>
      </c>
      <c r="U129" s="5">
        <f t="shared" si="24"/>
        <v>-2.6593715382303285</v>
      </c>
      <c r="V129" s="5">
        <f t="shared" si="25"/>
        <v>-152.3707652978115</v>
      </c>
      <c r="W129" s="5">
        <f>R129+COS(U129)*Params!$F$7</f>
        <v>-1.050150139608764</v>
      </c>
      <c r="X129" s="5">
        <f>S129+SIN(U129)*Params!$F$7</f>
        <v>2.472460404842106</v>
      </c>
      <c r="Y129" s="5">
        <f>W129+COS(G129)*Params!$F$8</f>
        <v>-1.980413044838236</v>
      </c>
      <c r="Z129" s="5">
        <f>X129+SIN(G129)*Params!$F$8</f>
        <v>0.7019771580549408</v>
      </c>
      <c r="AA129" s="1">
        <f t="shared" si="26"/>
        <v>0.46355183883416623</v>
      </c>
      <c r="AB129" s="1">
        <f t="shared" si="27"/>
        <v>0.1</v>
      </c>
      <c r="AC129">
        <f t="shared" si="28"/>
        <v>-2.443964883672402</v>
      </c>
      <c r="AD129">
        <f t="shared" si="29"/>
        <v>0.6019771580549408</v>
      </c>
      <c r="AE129">
        <f t="shared" si="30"/>
        <v>6.335340851443761</v>
      </c>
    </row>
    <row r="130" spans="1:31" ht="12.75">
      <c r="A130" s="1">
        <f t="shared" si="32"/>
        <v>0.25625</v>
      </c>
      <c r="B130" s="1">
        <v>0.1</v>
      </c>
      <c r="C130">
        <v>126</v>
      </c>
      <c r="D130">
        <f t="shared" si="20"/>
        <v>2.199114857512855</v>
      </c>
      <c r="E130" s="2">
        <f>COS(D130+Params!$H$3)*A_LEN+A_X</f>
        <v>-1.1924722762182194</v>
      </c>
      <c r="F130" s="2">
        <f>SIN(D130+Params!$H$3)*A_LEN+A_Y</f>
        <v>4.056290066940765</v>
      </c>
      <c r="G130">
        <f t="shared" si="17"/>
        <v>-2.0551807488309084</v>
      </c>
      <c r="H130">
        <f t="shared" si="21"/>
        <v>-117.75318304454714</v>
      </c>
      <c r="I130" s="3">
        <f t="shared" si="18"/>
        <v>-2.437484856105557</v>
      </c>
      <c r="J130" s="3">
        <f t="shared" si="19"/>
        <v>1.6902293856074948</v>
      </c>
      <c r="K130">
        <f>IF(AND(C130&gt;$H$366,C130&lt;$H$365),1,B_Y/COS(PI()/2+Data!G130)-BD_len)</f>
        <v>1.9099462199282318</v>
      </c>
      <c r="L130">
        <f>COS(G130)*K130+I130</f>
        <v>-3.3268774505468715</v>
      </c>
      <c r="M130">
        <f>SIN(G130)*K130+J130</f>
        <v>0</v>
      </c>
      <c r="N130" s="5">
        <f>L130-COS(G130)*Params!$F$8</f>
        <v>-2.3955500810518977</v>
      </c>
      <c r="O130" s="5">
        <f>M130-SIN(G130)*Params!$F$8</f>
        <v>1.769923538130835</v>
      </c>
      <c r="P130" s="5">
        <f>D130+Params!$I$6</f>
        <v>4.81710873550435</v>
      </c>
      <c r="Q130" s="5">
        <f t="shared" si="22"/>
        <v>276.00000000000006</v>
      </c>
      <c r="R130" s="5">
        <f>A_X+COS(P130)*Params!$F$6</f>
        <v>-0.2945553368170423</v>
      </c>
      <c r="S130" s="5">
        <f>A_Y+SIN(P130)*Params!$F$6</f>
        <v>2.8632154256426157</v>
      </c>
      <c r="T130" s="5">
        <f t="shared" si="23"/>
        <v>2.368431140354635</v>
      </c>
      <c r="U130" s="5">
        <f t="shared" si="24"/>
        <v>-2.6617831879338456</v>
      </c>
      <c r="V130" s="5">
        <f t="shared" si="25"/>
        <v>-152.50894264748698</v>
      </c>
      <c r="W130" s="5">
        <f>R130+COS(U130)*Params!$F$7</f>
        <v>-1.0399641381324098</v>
      </c>
      <c r="X130" s="5">
        <f>S130+SIN(U130)*Params!$F$7</f>
        <v>2.475328022499795</v>
      </c>
      <c r="Y130" s="5">
        <f>W130+COS(G130)*Params!$F$8</f>
        <v>-1.9712915076273836</v>
      </c>
      <c r="Z130" s="5">
        <f>X130+SIN(G130)*Params!$F$8</f>
        <v>0.7054044843689602</v>
      </c>
      <c r="AA130" s="1">
        <f t="shared" si="26"/>
        <v>0.47514063480502033</v>
      </c>
      <c r="AB130" s="1">
        <f t="shared" si="27"/>
        <v>0.1</v>
      </c>
      <c r="AC130">
        <f t="shared" si="28"/>
        <v>-2.446432142432404</v>
      </c>
      <c r="AD130">
        <f t="shared" si="29"/>
        <v>0.6054044843689602</v>
      </c>
      <c r="AE130">
        <f t="shared" si="30"/>
        <v>6.351544817220448</v>
      </c>
    </row>
    <row r="131" spans="1:31" ht="12.75">
      <c r="A131" s="1">
        <f t="shared" si="32"/>
        <v>0.26249999999999996</v>
      </c>
      <c r="B131" s="1">
        <v>0.1</v>
      </c>
      <c r="C131">
        <v>127</v>
      </c>
      <c r="D131">
        <f t="shared" si="20"/>
        <v>2.2165681500327987</v>
      </c>
      <c r="E131" s="2">
        <f>COS(D131+Params!$H$3)*A_LEN+A_X</f>
        <v>-1.2020543130381378</v>
      </c>
      <c r="F131" s="2">
        <f>SIN(D131+Params!$H$3)*A_LEN+A_Y</f>
        <v>4.041702597742876</v>
      </c>
      <c r="G131">
        <f t="shared" si="17"/>
        <v>-2.0556852381053297</v>
      </c>
      <c r="H131">
        <f t="shared" si="21"/>
        <v>-117.7820881507811</v>
      </c>
      <c r="I131" s="3">
        <f t="shared" si="18"/>
        <v>-2.440163222769142</v>
      </c>
      <c r="J131" s="3">
        <f t="shared" si="19"/>
        <v>1.691639595247688</v>
      </c>
      <c r="K131">
        <f>IF(AND(C131&gt;$H$366,C131&lt;$H$365),1,B_Y/COS(PI()/2+Data!G131)-BD_len)</f>
        <v>1.9120475622566016</v>
      </c>
      <c r="L131">
        <f>COS(G131)*K131+I131</f>
        <v>-3.3313878634303236</v>
      </c>
      <c r="M131">
        <f>SIN(G131)*K131+J131</f>
        <v>0</v>
      </c>
      <c r="N131" s="5">
        <f>L131-COS(G131)*Params!$F$8</f>
        <v>-2.399167705047488</v>
      </c>
      <c r="O131" s="5">
        <f>M131-SIN(G131)*Params!$F$8</f>
        <v>1.7694534682507708</v>
      </c>
      <c r="P131" s="5">
        <f>D131+Params!$I$6</f>
        <v>4.834562028024293</v>
      </c>
      <c r="Q131" s="5">
        <f t="shared" si="22"/>
        <v>277</v>
      </c>
      <c r="R131" s="5">
        <f>A_X+COS(P131)*Params!$F$6</f>
        <v>-0.2834521071860372</v>
      </c>
      <c r="S131" s="5">
        <f>A_Y+SIN(P131)*Params!$F$6</f>
        <v>2.864480478864737</v>
      </c>
      <c r="T131" s="5">
        <f t="shared" si="23"/>
        <v>2.3822965065265063</v>
      </c>
      <c r="U131" s="5">
        <f t="shared" si="24"/>
        <v>-2.663989505195605</v>
      </c>
      <c r="V131" s="5">
        <f t="shared" si="25"/>
        <v>-152.63535531485266</v>
      </c>
      <c r="W131" s="5">
        <f>R131+COS(U131)*Params!$F$7</f>
        <v>-1.0297148962171496</v>
      </c>
      <c r="X131" s="5">
        <f>S131+SIN(U131)*Params!$F$7</f>
        <v>2.478238626778768</v>
      </c>
      <c r="Y131" s="5">
        <f>W131+COS(G131)*Params!$F$8</f>
        <v>-1.961935054599985</v>
      </c>
      <c r="Z131" s="5">
        <f>X131+SIN(G131)*Params!$F$8</f>
        <v>0.7087851585279974</v>
      </c>
      <c r="AA131" s="1">
        <f t="shared" si="26"/>
        <v>0.48672943077587444</v>
      </c>
      <c r="AB131" s="1">
        <f t="shared" si="27"/>
        <v>0.1</v>
      </c>
      <c r="AC131">
        <f t="shared" si="28"/>
        <v>-2.4486644853758595</v>
      </c>
      <c r="AD131">
        <f t="shared" si="29"/>
        <v>0.6087851585279974</v>
      </c>
      <c r="AE131">
        <f t="shared" si="30"/>
        <v>6.3665771311849815</v>
      </c>
    </row>
    <row r="132" spans="1:31" ht="12.75">
      <c r="A132" s="1">
        <f t="shared" si="32"/>
        <v>0.26875000000000004</v>
      </c>
      <c r="B132" s="1">
        <v>0.1</v>
      </c>
      <c r="C132">
        <v>128</v>
      </c>
      <c r="D132">
        <f t="shared" si="20"/>
        <v>2.234021442552742</v>
      </c>
      <c r="E132" s="2">
        <f>COS(D132+Params!$H$3)*A_LEN+A_X</f>
        <v>-1.2113803040261042</v>
      </c>
      <c r="F132" s="2">
        <f>SIN(D132+Params!$H$3)*A_LEN+A_Y</f>
        <v>4.026950120686125</v>
      </c>
      <c r="G132">
        <f aca="true" t="shared" si="33" ref="G132:G195">ATAN2(E132-B_X,F132-B_Y)</f>
        <v>-2.0560942288419284</v>
      </c>
      <c r="H132">
        <f t="shared" si="21"/>
        <v>-117.80552159384816</v>
      </c>
      <c r="I132" s="3">
        <f aca="true" t="shared" si="34" ref="I132:I195">B_X+COS(G132)*BD_len</f>
        <v>-2.4423340590372047</v>
      </c>
      <c r="J132" s="3">
        <f aca="true" t="shared" si="35" ref="J132:J195">B_Y+SIN(G132)*BD_len</f>
        <v>1.6927838474173473</v>
      </c>
      <c r="K132">
        <f>IF(AND(C132&gt;$H$366,C132&lt;$H$365),1,B_Y/COS(PI()/2+Data!G132)-BD_len)</f>
        <v>1.913753424111344</v>
      </c>
      <c r="L132">
        <f>COS(G132)*K132+I132</f>
        <v>-3.335046226659455</v>
      </c>
      <c r="M132">
        <f>SIN(G132)*K132+J132</f>
        <v>0</v>
      </c>
      <c r="N132" s="5">
        <f>L132-COS(G132)*Params!$F$8</f>
        <v>-2.4021024561872655</v>
      </c>
      <c r="O132" s="5">
        <f>M132-SIN(G132)*Params!$F$8</f>
        <v>1.7690720508608841</v>
      </c>
      <c r="P132" s="5">
        <f>D132+Params!$I$6</f>
        <v>4.852015320544236</v>
      </c>
      <c r="Q132" s="5">
        <f t="shared" si="22"/>
        <v>278</v>
      </c>
      <c r="R132" s="5">
        <f>A_X+COS(P132)*Params!$F$6</f>
        <v>-0.2723726468536818</v>
      </c>
      <c r="S132" s="5">
        <f>A_Y+SIN(P132)*Params!$F$6</f>
        <v>2.865939117489412</v>
      </c>
      <c r="T132" s="5">
        <f t="shared" si="23"/>
        <v>2.395593125432266</v>
      </c>
      <c r="U132" s="5">
        <f t="shared" si="24"/>
        <v>-2.6659963189705898</v>
      </c>
      <c r="V132" s="5">
        <f t="shared" si="25"/>
        <v>-152.750337274428</v>
      </c>
      <c r="W132" s="5">
        <f>R132+COS(U132)*Params!$F$7</f>
        <v>-1.0194090481216347</v>
      </c>
      <c r="X132" s="5">
        <f>S132+SIN(U132)*Params!$F$7</f>
        <v>2.4811956525989474</v>
      </c>
      <c r="Y132" s="5">
        <f>W132+COS(G132)*Params!$F$8</f>
        <v>-1.9523528185938241</v>
      </c>
      <c r="Z132" s="5">
        <f>X132+SIN(G132)*Params!$F$8</f>
        <v>0.7121236017380632</v>
      </c>
      <c r="AA132" s="1">
        <f t="shared" si="26"/>
        <v>0.49831822674672877</v>
      </c>
      <c r="AB132" s="1">
        <f t="shared" si="27"/>
        <v>0.1</v>
      </c>
      <c r="AC132">
        <f t="shared" si="28"/>
        <v>-2.450671045340553</v>
      </c>
      <c r="AD132">
        <f t="shared" si="29"/>
        <v>0.6121236017380632</v>
      </c>
      <c r="AE132">
        <f t="shared" si="30"/>
        <v>6.380483876275337</v>
      </c>
    </row>
    <row r="133" spans="1:31" ht="12.75">
      <c r="A133" s="1">
        <f t="shared" si="32"/>
        <v>0.275</v>
      </c>
      <c r="B133" s="1">
        <v>0.1</v>
      </c>
      <c r="C133">
        <v>129</v>
      </c>
      <c r="D133">
        <f aca="true" t="shared" si="36" ref="D133:D196">RADIANS(C133)</f>
        <v>2.251474735072685</v>
      </c>
      <c r="E133" s="2">
        <f>COS(D133+Params!$H$3)*A_LEN+A_X</f>
        <v>-1.2204474083949202</v>
      </c>
      <c r="F133" s="2">
        <f>SIN(D133+Params!$H$3)*A_LEN+A_Y</f>
        <v>4.012037129517932</v>
      </c>
      <c r="G133">
        <f t="shared" si="33"/>
        <v>-2.0564090638481094</v>
      </c>
      <c r="H133">
        <f aca="true" t="shared" si="37" ref="H133:H196">DEGREES(G133)</f>
        <v>-117.82356031094531</v>
      </c>
      <c r="I133" s="3">
        <f t="shared" si="34"/>
        <v>-2.444004817728212</v>
      </c>
      <c r="J133" s="3">
        <f t="shared" si="35"/>
        <v>1.6936652805045185</v>
      </c>
      <c r="K133">
        <f>IF(AND(C133&gt;$H$366,C133&lt;$H$365),1,B_Y/COS(PI()/2+Data!G133)-BD_len)</f>
        <v>1.9150679744517332</v>
      </c>
      <c r="L133">
        <f>COS(G133)*K133+I133</f>
        <v>-3.337863455536345</v>
      </c>
      <c r="M133">
        <f>SIN(G133)*K133+J133</f>
        <v>0</v>
      </c>
      <c r="N133" s="5">
        <f>L133-COS(G133)*Params!$F$8</f>
        <v>-2.4043627655004864</v>
      </c>
      <c r="O133" s="5">
        <f>M133-SIN(G133)*Params!$F$8</f>
        <v>1.768778239831827</v>
      </c>
      <c r="P133" s="5">
        <f>D133+Params!$I$6</f>
        <v>4.869468613064179</v>
      </c>
      <c r="Q133" s="5">
        <f aca="true" t="shared" si="38" ref="Q133:Q196">DEGREES(P133)</f>
        <v>279</v>
      </c>
      <c r="R133" s="5">
        <f>A_X+COS(P133)*Params!$F$6</f>
        <v>-0.26132033073092253</v>
      </c>
      <c r="S133" s="5">
        <f>A_Y+SIN(P133)*Params!$F$6</f>
        <v>2.8675908972011857</v>
      </c>
      <c r="T133" s="5">
        <f aca="true" t="shared" si="39" ref="T133:T196">SQRT((R133-N133)^2+(S133-O133)^2)</f>
        <v>2.408323095686742</v>
      </c>
      <c r="U133" s="5">
        <f aca="true" t="shared" si="40" ref="U133:U196">ATAN2(N133-R133,O133-S133)</f>
        <v>-2.667809102270577</v>
      </c>
      <c r="V133" s="5">
        <f aca="true" t="shared" si="41" ref="V133:V196">DEGREES(U133)</f>
        <v>-152.85420210668906</v>
      </c>
      <c r="W133" s="5">
        <f>R133+COS(U133)*Params!$F$7</f>
        <v>-1.009052960695879</v>
      </c>
      <c r="X133" s="5">
        <f>S133+SIN(U133)*Params!$F$7</f>
        <v>2.4842022788503226</v>
      </c>
      <c r="Y133" s="5">
        <f>W133+COS(G133)*Params!$F$8</f>
        <v>-1.9425536507317376</v>
      </c>
      <c r="Z133" s="5">
        <f>X133+SIN(G133)*Params!$F$8</f>
        <v>0.7154240390184956</v>
      </c>
      <c r="AA133" s="1">
        <f aca="true" t="shared" si="42" ref="AA133:AA196">(A133*2)*$L$366</f>
        <v>0.5099070227175829</v>
      </c>
      <c r="AB133" s="1">
        <f aca="true" t="shared" si="43" ref="AB133:AB196">(B133*10)*$M$365</f>
        <v>0.1</v>
      </c>
      <c r="AC133">
        <f aca="true" t="shared" si="44" ref="AC133:AC196">Y133-AA133</f>
        <v>-2.4524606734493206</v>
      </c>
      <c r="AD133">
        <f aca="true" t="shared" si="45" ref="AD133:AD196">Z133-AB133</f>
        <v>0.6154240390184956</v>
      </c>
      <c r="AE133">
        <f aca="true" t="shared" si="46" ref="AE133:AE196">AC133*AC133+AD133*AD133</f>
        <v>6.393310102617334</v>
      </c>
    </row>
    <row r="134" spans="1:31" ht="12.75">
      <c r="A134" s="1">
        <f t="shared" si="32"/>
        <v>0.28125</v>
      </c>
      <c r="B134" s="1">
        <v>0.1</v>
      </c>
      <c r="C134">
        <v>130</v>
      </c>
      <c r="D134">
        <f t="shared" si="36"/>
        <v>2.2689280275926285</v>
      </c>
      <c r="E134" s="2">
        <f>COS(D134+Params!$H$3)*A_LEN+A_X</f>
        <v>-1.2292528642167535</v>
      </c>
      <c r="F134" s="2">
        <f>SIN(D134+Params!$H$3)*A_LEN+A_Y</f>
        <v>3.996968166879885</v>
      </c>
      <c r="G134">
        <f t="shared" si="33"/>
        <v>-2.056631091594032</v>
      </c>
      <c r="H134">
        <f t="shared" si="37"/>
        <v>-117.83628156372146</v>
      </c>
      <c r="I134" s="3">
        <f t="shared" si="34"/>
        <v>-2.445182902228189</v>
      </c>
      <c r="J134" s="3">
        <f t="shared" si="35"/>
        <v>1.694287200452874</v>
      </c>
      <c r="K134">
        <f>IF(AND(C134&gt;$H$366,C134&lt;$H$365),1,B_Y/COS(PI()/2+Data!G134)-BD_len)</f>
        <v>1.91599575528946</v>
      </c>
      <c r="L134">
        <f>COS(G134)*K134+I134</f>
        <v>-3.3398507828793207</v>
      </c>
      <c r="M134">
        <f>SIN(G134)*K134+J134</f>
        <v>0</v>
      </c>
      <c r="N134" s="5">
        <f>L134-COS(G134)*Params!$F$8</f>
        <v>-2.4059573980101367</v>
      </c>
      <c r="O134" s="5">
        <f>M134-SIN(G134)*Params!$F$8</f>
        <v>1.7685709331823753</v>
      </c>
      <c r="P134" s="5">
        <f>D134+Params!$I$6</f>
        <v>4.886921905584122</v>
      </c>
      <c r="Q134" s="5">
        <f t="shared" si="38"/>
        <v>280</v>
      </c>
      <c r="R134" s="5">
        <f>A_X+COS(P134)*Params!$F$6</f>
        <v>-0.2502985254603166</v>
      </c>
      <c r="S134" s="5">
        <f>A_Y+SIN(P134)*Params!$F$6</f>
        <v>2.8694353148519562</v>
      </c>
      <c r="T134" s="5">
        <f t="shared" si="39"/>
        <v>2.4204891161976976</v>
      </c>
      <c r="U134" s="5">
        <f t="shared" si="40"/>
        <v>-2.6694329921414366</v>
      </c>
      <c r="V134" s="5">
        <f t="shared" si="41"/>
        <v>-152.94724414268336</v>
      </c>
      <c r="W134" s="5">
        <f>R134+COS(U134)*Params!$F$7</f>
        <v>-0.9986527501534871</v>
      </c>
      <c r="X134" s="5">
        <f>S134+SIN(U134)*Params!$F$7</f>
        <v>2.487261436912637</v>
      </c>
      <c r="Y134" s="5">
        <f>W134+COS(G134)*Params!$F$8</f>
        <v>-1.9325461350226711</v>
      </c>
      <c r="Z134" s="5">
        <f>X134+SIN(G134)*Params!$F$8</f>
        <v>0.7186905037302616</v>
      </c>
      <c r="AA134" s="1">
        <f t="shared" si="42"/>
        <v>0.521495818688437</v>
      </c>
      <c r="AB134" s="1">
        <f t="shared" si="43"/>
        <v>0.1</v>
      </c>
      <c r="AC134">
        <f t="shared" si="44"/>
        <v>-2.454041953711108</v>
      </c>
      <c r="AD134">
        <f t="shared" si="45"/>
        <v>0.6186905037302616</v>
      </c>
      <c r="AE134">
        <f t="shared" si="46"/>
        <v>6.405099849980236</v>
      </c>
    </row>
    <row r="135" spans="1:31" ht="12.75">
      <c r="A135" s="1">
        <f t="shared" si="32"/>
        <v>0.2875</v>
      </c>
      <c r="B135" s="1">
        <v>0.1</v>
      </c>
      <c r="C135">
        <v>131</v>
      </c>
      <c r="D135">
        <f t="shared" si="36"/>
        <v>2.2863813201125716</v>
      </c>
      <c r="E135" s="2">
        <f>COS(D135+Params!$H$3)*A_LEN+A_X</f>
        <v>-1.2377939892644745</v>
      </c>
      <c r="F135" s="2">
        <f>SIN(D135+Params!$H$3)*A_LEN+A_Y</f>
        <v>3.9817478229239556</v>
      </c>
      <c r="G135">
        <f t="shared" si="33"/>
        <v>-2.056761664491755</v>
      </c>
      <c r="H135">
        <f t="shared" si="37"/>
        <v>-117.84376283967978</v>
      </c>
      <c r="I135" s="3">
        <f t="shared" si="34"/>
        <v>-2.4458756606376264</v>
      </c>
      <c r="J135" s="3">
        <f t="shared" si="35"/>
        <v>1.694653069177411</v>
      </c>
      <c r="K135">
        <f>IF(AND(C135&gt;$H$366,C135&lt;$H$365),1,B_Y/COS(PI()/2+Data!G135)-BD_len)</f>
        <v>1.9165416602619683</v>
      </c>
      <c r="L135">
        <f>COS(G135)*K135+I135</f>
        <v>-3.341019733202085</v>
      </c>
      <c r="M135">
        <f>SIN(G135)*K135+J135</f>
        <v>0</v>
      </c>
      <c r="N135" s="5">
        <f>L135-COS(G135)*Params!$F$8</f>
        <v>-2.4068954288630886</v>
      </c>
      <c r="O135" s="5">
        <f>M135-SIN(G135)*Params!$F$8</f>
        <v>1.7684489769408631</v>
      </c>
      <c r="P135" s="5">
        <f>D135+Params!$I$6</f>
        <v>4.904375198104066</v>
      </c>
      <c r="Q135" s="5">
        <f t="shared" si="38"/>
        <v>281</v>
      </c>
      <c r="R135" s="5">
        <f>A_X+COS(P135)*Params!$F$6</f>
        <v>-0.23931058839051947</v>
      </c>
      <c r="S135" s="5">
        <f>A_Y+SIN(P135)*Params!$F$6</f>
        <v>2.87147180861424</v>
      </c>
      <c r="T135" s="5">
        <f t="shared" si="39"/>
        <v>2.4320944487908456</v>
      </c>
      <c r="U135" s="5">
        <f t="shared" si="40"/>
        <v>-2.6708728084448548</v>
      </c>
      <c r="V135" s="5">
        <f t="shared" si="41"/>
        <v>-153.02973954014337</v>
      </c>
      <c r="W135" s="5">
        <f>R135+COS(U135)*Params!$F$7</f>
        <v>-0.9882142973781842</v>
      </c>
      <c r="X135" s="5">
        <f>S135+SIN(U135)*Params!$F$7</f>
        <v>2.4903758190528005</v>
      </c>
      <c r="Y135" s="5">
        <f>W135+COS(G135)*Params!$F$8</f>
        <v>-1.9223386017171809</v>
      </c>
      <c r="Z135" s="5">
        <f>X135+SIN(G135)*Params!$F$8</f>
        <v>0.7219268421119374</v>
      </c>
      <c r="AA135" s="1">
        <f t="shared" si="42"/>
        <v>0.5330846146592911</v>
      </c>
      <c r="AB135" s="1">
        <f t="shared" si="43"/>
        <v>0.1</v>
      </c>
      <c r="AC135">
        <f t="shared" si="44"/>
        <v>-2.455423216376472</v>
      </c>
      <c r="AD135">
        <f t="shared" si="45"/>
        <v>0.6219268421119374</v>
      </c>
      <c r="AE135">
        <f t="shared" si="46"/>
        <v>6.415896168459906</v>
      </c>
    </row>
    <row r="136" spans="1:31" ht="12.75">
      <c r="A136" s="1">
        <f t="shared" si="32"/>
        <v>0.29374999999999996</v>
      </c>
      <c r="B136" s="1">
        <v>0.1</v>
      </c>
      <c r="C136">
        <v>132</v>
      </c>
      <c r="D136">
        <f t="shared" si="36"/>
        <v>2.303834612632515</v>
      </c>
      <c r="E136" s="2">
        <f>COS(D136+Params!$H$3)*A_LEN+A_X</f>
        <v>-1.2460681818286465</v>
      </c>
      <c r="F136" s="2">
        <f>SIN(D136+Params!$H$3)*A_LEN+A_Y</f>
        <v>3.9663807339143675</v>
      </c>
      <c r="G136">
        <f t="shared" si="33"/>
        <v>-2.0568021372828023</v>
      </c>
      <c r="H136">
        <f t="shared" si="37"/>
        <v>-117.84608175979191</v>
      </c>
      <c r="I136" s="3">
        <f t="shared" si="34"/>
        <v>-2.446090380540124</v>
      </c>
      <c r="J136" s="3">
        <f t="shared" si="35"/>
        <v>1.694766493375928</v>
      </c>
      <c r="K136">
        <f>IF(AND(C136&gt;$H$366,C136&lt;$H$365),1,B_Y/COS(PI()/2+Data!G136)-BD_len)</f>
        <v>1.9167109133950726</v>
      </c>
      <c r="L136">
        <f>COS(G136)*K136+I136</f>
        <v>-3.3413820975005986</v>
      </c>
      <c r="M136">
        <f>SIN(G136)*K136+J136</f>
        <v>0</v>
      </c>
      <c r="N136" s="5">
        <f>L136-COS(G136)*Params!$F$8</f>
        <v>-2.4071862198607694</v>
      </c>
      <c r="O136" s="5">
        <f>M136-SIN(G136)*Params!$F$8</f>
        <v>1.7684111688746906</v>
      </c>
      <c r="P136" s="5">
        <f>D136+Params!$I$6</f>
        <v>4.9218284906240095</v>
      </c>
      <c r="Q136" s="5">
        <f t="shared" si="38"/>
        <v>282</v>
      </c>
      <c r="R136" s="5">
        <f>A_X+COS(P136)*Params!$F$6</f>
        <v>-0.2283598665536063</v>
      </c>
      <c r="S136" s="5">
        <f>A_Y+SIN(P136)*Params!$F$6</f>
        <v>2.873699758152309</v>
      </c>
      <c r="T136" s="5">
        <f t="shared" si="39"/>
        <v>2.4431428823245476</v>
      </c>
      <c r="U136" s="5">
        <f t="shared" si="40"/>
        <v>-2.672133071510106</v>
      </c>
      <c r="V136" s="5">
        <f t="shared" si="41"/>
        <v>-153.10194729485846</v>
      </c>
      <c r="W136" s="5">
        <f>R136+COS(U136)*Params!$F$7</f>
        <v>-0.9777432618861507</v>
      </c>
      <c r="X136" s="5">
        <f>S136+SIN(U136)*Params!$F$7</f>
        <v>2.493547886665187</v>
      </c>
      <c r="Y136" s="5">
        <f>W136+COS(G136)*Params!$F$8</f>
        <v>-1.91193913952598</v>
      </c>
      <c r="Z136" s="5">
        <f>X136+SIN(G136)*Params!$F$8</f>
        <v>0.7251367177904964</v>
      </c>
      <c r="AA136" s="1">
        <f t="shared" si="42"/>
        <v>0.5446734106301452</v>
      </c>
      <c r="AB136" s="1">
        <f t="shared" si="43"/>
        <v>0.1</v>
      </c>
      <c r="AC136">
        <f t="shared" si="44"/>
        <v>-2.456612550156125</v>
      </c>
      <c r="AD136">
        <f t="shared" si="45"/>
        <v>0.6251367177904964</v>
      </c>
      <c r="AE136">
        <f t="shared" si="46"/>
        <v>6.425741137514454</v>
      </c>
    </row>
    <row r="137" spans="1:31" ht="12.75">
      <c r="A137" s="1">
        <f aca="true" t="shared" si="47" ref="A137:A169">(C137-5)*1/160-0.5</f>
        <v>0.30000000000000004</v>
      </c>
      <c r="B137" s="1">
        <v>0.1</v>
      </c>
      <c r="C137">
        <v>133</v>
      </c>
      <c r="D137">
        <f t="shared" si="36"/>
        <v>2.321287905152458</v>
      </c>
      <c r="E137" s="2">
        <f>COS(D137+Params!$H$3)*A_LEN+A_X</f>
        <v>-1.254072921510061</v>
      </c>
      <c r="F137" s="2">
        <f>SIN(D137+Params!$H$3)*A_LEN+A_Y</f>
        <v>3.950871580815297</v>
      </c>
      <c r="G137">
        <f t="shared" si="33"/>
        <v>-2.0567538655300925</v>
      </c>
      <c r="H137">
        <f t="shared" si="37"/>
        <v>-117.84331599209195</v>
      </c>
      <c r="I137" s="3">
        <f t="shared" si="34"/>
        <v>-2.4458342843550827</v>
      </c>
      <c r="J137" s="3">
        <f t="shared" si="35"/>
        <v>1.6946312137398447</v>
      </c>
      <c r="K137">
        <f>IF(AND(C137&gt;$H$366,C137&lt;$H$365),1,B_Y/COS(PI()/2+Data!G137)-BD_len)</f>
        <v>1.9165090481120934</v>
      </c>
      <c r="L137">
        <f>COS(G137)*K137+I137</f>
        <v>-3.3409499086819885</v>
      </c>
      <c r="M137">
        <f>SIN(G137)*K137+J137</f>
        <v>0</v>
      </c>
      <c r="N137" s="5">
        <f>L137-COS(G137)*Params!$F$8</f>
        <v>-2.406839396437173</v>
      </c>
      <c r="O137" s="5">
        <f>M137-SIN(G137)*Params!$F$8</f>
        <v>1.7684562620867186</v>
      </c>
      <c r="P137" s="5">
        <f>D137+Params!$I$6</f>
        <v>4.939281783143953</v>
      </c>
      <c r="Q137" s="5">
        <f t="shared" si="38"/>
        <v>283</v>
      </c>
      <c r="R137" s="5">
        <f>A_X+COS(P137)*Params!$F$6</f>
        <v>-0.21744969564553002</v>
      </c>
      <c r="S137" s="5">
        <f>A_Y+SIN(P137)*Params!$F$6</f>
        <v>2.876118484811152</v>
      </c>
      <c r="T137" s="5">
        <f t="shared" si="39"/>
        <v>2.453638698256806</v>
      </c>
      <c r="U137" s="5">
        <f t="shared" si="40"/>
        <v>-2.67321801871973</v>
      </c>
      <c r="V137" s="5">
        <f t="shared" si="41"/>
        <v>-153.16411019096444</v>
      </c>
      <c r="W137" s="5">
        <f>R137+COS(U137)*Params!$F$7</f>
        <v>-0.9672450945558935</v>
      </c>
      <c r="X137" s="5">
        <f>S137+SIN(U137)*Params!$F$7</f>
        <v>2.4967798783285757</v>
      </c>
      <c r="Y137" s="5">
        <f>W137+COS(G137)*Params!$F$8</f>
        <v>-1.901355606800709</v>
      </c>
      <c r="Z137" s="5">
        <f>X137+SIN(G137)*Params!$F$8</f>
        <v>0.7283236162418572</v>
      </c>
      <c r="AA137" s="1">
        <f t="shared" si="42"/>
        <v>0.5562622066009996</v>
      </c>
      <c r="AB137" s="1">
        <f t="shared" si="43"/>
        <v>0.1</v>
      </c>
      <c r="AC137">
        <f t="shared" si="44"/>
        <v>-2.4576178134017086</v>
      </c>
      <c r="AD137">
        <f t="shared" si="45"/>
        <v>0.6283236162418572</v>
      </c>
      <c r="AE137">
        <f t="shared" si="46"/>
        <v>6.43467588347664</v>
      </c>
    </row>
    <row r="138" spans="1:31" ht="12.75">
      <c r="A138" s="1">
        <f t="shared" si="47"/>
        <v>0.30625</v>
      </c>
      <c r="B138" s="1">
        <v>0.1</v>
      </c>
      <c r="C138">
        <v>134</v>
      </c>
      <c r="D138">
        <f t="shared" si="36"/>
        <v>2.3387411976724017</v>
      </c>
      <c r="E138" s="2">
        <f>COS(D138+Params!$H$3)*A_LEN+A_X</f>
        <v>-1.261805769987467</v>
      </c>
      <c r="F138" s="2">
        <f>SIN(D138+Params!$H$3)*A_LEN+A_Y</f>
        <v>3.9352250878650197</v>
      </c>
      <c r="G138">
        <f t="shared" si="33"/>
        <v>-2.0566182042101655</v>
      </c>
      <c r="H138">
        <f t="shared" si="37"/>
        <v>-117.83554317101695</v>
      </c>
      <c r="I138" s="3">
        <f t="shared" si="34"/>
        <v>-2.4451145252380004</v>
      </c>
      <c r="J138" s="3">
        <f t="shared" si="35"/>
        <v>1.6942510945658507</v>
      </c>
      <c r="K138">
        <f>IF(AND(C138&gt;$H$366,C138&lt;$H$365),1,B_Y/COS(PI()/2+Data!G138)-BD_len)</f>
        <v>1.915941886541897</v>
      </c>
      <c r="L138">
        <f>COS(G138)*K138+I138</f>
        <v>-3.339735417665702</v>
      </c>
      <c r="M138">
        <f>SIN(G138)*K138+J138</f>
        <v>0</v>
      </c>
      <c r="N138" s="5">
        <f>L138-COS(G138)*Params!$F$8</f>
        <v>-2.4058648251265806</v>
      </c>
      <c r="O138" s="5">
        <f>M138-SIN(G138)*Params!$F$8</f>
        <v>1.7685829684780499</v>
      </c>
      <c r="P138" s="5">
        <f>D138+Params!$I$6</f>
        <v>4.956735075663897</v>
      </c>
      <c r="Q138" s="5">
        <f t="shared" si="38"/>
        <v>284.00000000000006</v>
      </c>
      <c r="R138" s="5">
        <f>A_X+COS(P138)*Params!$F$6</f>
        <v>-0.20658339901003792</v>
      </c>
      <c r="S138" s="5">
        <f>A_Y+SIN(P138)*Params!$F$6</f>
        <v>2.8787272518231974</v>
      </c>
      <c r="T138" s="5">
        <f t="shared" si="39"/>
        <v>2.4635866376291955</v>
      </c>
      <c r="U138" s="5">
        <f t="shared" si="40"/>
        <v>-2.674131620090901</v>
      </c>
      <c r="V138" s="5">
        <f t="shared" si="41"/>
        <v>-153.21645569368988</v>
      </c>
      <c r="W138" s="5">
        <f>R138+COS(U138)*Params!$F$7</f>
        <v>-0.9567250492283201</v>
      </c>
      <c r="X138" s="5">
        <f>S138+SIN(U138)*Params!$F$7</f>
        <v>2.5000738176606556</v>
      </c>
      <c r="Y138" s="5">
        <f>W138+COS(G138)*Params!$F$8</f>
        <v>-1.8905956417674417</v>
      </c>
      <c r="Z138" s="5">
        <f>X138+SIN(G138)*Params!$F$8</f>
        <v>0.7314908491826058</v>
      </c>
      <c r="AA138" s="1">
        <f t="shared" si="42"/>
        <v>0.5678510025718537</v>
      </c>
      <c r="AB138" s="1">
        <f t="shared" si="43"/>
        <v>0.1</v>
      </c>
      <c r="AC138">
        <f t="shared" si="44"/>
        <v>-2.458446644339295</v>
      </c>
      <c r="AD138">
        <f t="shared" si="45"/>
        <v>0.6314908491826058</v>
      </c>
      <c r="AE138">
        <f t="shared" si="46"/>
        <v>6.442740595664509</v>
      </c>
    </row>
    <row r="139" spans="1:31" ht="12.75">
      <c r="A139" s="1">
        <f t="shared" si="47"/>
        <v>0.3125</v>
      </c>
      <c r="B139" s="1">
        <v>0.1</v>
      </c>
      <c r="C139">
        <v>135</v>
      </c>
      <c r="D139">
        <f t="shared" si="36"/>
        <v>2.356194490192345</v>
      </c>
      <c r="E139" s="2">
        <f>COS(D139+Params!$H$3)*A_LEN+A_X</f>
        <v>-1.2692643717603085</v>
      </c>
      <c r="F139" s="2">
        <f>SIN(D139+Params!$H$3)*A_LEN+A_Y</f>
        <v>3.9194460211368582</v>
      </c>
      <c r="G139">
        <f t="shared" si="33"/>
        <v>-2.056396506401623</v>
      </c>
      <c r="H139">
        <f t="shared" si="37"/>
        <v>-117.82284082226019</v>
      </c>
      <c r="I139" s="3">
        <f t="shared" si="34"/>
        <v>-2.443938183493131</v>
      </c>
      <c r="J139" s="3">
        <f t="shared" si="35"/>
        <v>1.6936301137680179</v>
      </c>
      <c r="K139">
        <f>IF(AND(C139&gt;$H$366,C139&lt;$H$365),1,B_Y/COS(PI()/2+Data!G139)-BD_len)</f>
        <v>1.9150155191733003</v>
      </c>
      <c r="L139">
        <f>COS(G139)*K139+I139</f>
        <v>-3.33775107018291</v>
      </c>
      <c r="M139">
        <f>SIN(G139)*K139+J139</f>
        <v>0</v>
      </c>
      <c r="N139" s="5">
        <f>L139-COS(G139)*Params!$F$8</f>
        <v>-2.4042725915587453</v>
      </c>
      <c r="O139" s="5">
        <f>M139-SIN(G139)*Params!$F$8</f>
        <v>1.7687899620773275</v>
      </c>
      <c r="P139" s="5">
        <f>D139+Params!$I$6</f>
        <v>4.974188368183839</v>
      </c>
      <c r="Q139" s="5">
        <f t="shared" si="38"/>
        <v>285</v>
      </c>
      <c r="R139" s="5">
        <f>A_X+COS(P139)*Params!$F$6</f>
        <v>-0.19576428662635095</v>
      </c>
      <c r="S139" s="5">
        <f>A_Y+SIN(P139)*Params!$F$6</f>
        <v>2.8815252645327414</v>
      </c>
      <c r="T139" s="5">
        <f t="shared" si="39"/>
        <v>2.472991869433844</v>
      </c>
      <c r="U139" s="5">
        <f t="shared" si="40"/>
        <v>-2.674877592911867</v>
      </c>
      <c r="V139" s="5">
        <f t="shared" si="41"/>
        <v>-153.2591967879627</v>
      </c>
      <c r="W139" s="5">
        <f>R139+COS(U139)*Params!$F$7</f>
        <v>-0.9461881932711901</v>
      </c>
      <c r="X139" s="5">
        <f>S139+SIN(U139)*Params!$F$7</f>
        <v>2.503431520956903</v>
      </c>
      <c r="Y139" s="5">
        <f>W139+COS(G139)*Params!$F$8</f>
        <v>-1.879666671895355</v>
      </c>
      <c r="Z139" s="5">
        <f>X139+SIN(G139)*Params!$F$8</f>
        <v>0.7346415588795754</v>
      </c>
      <c r="AA139" s="1">
        <f t="shared" si="42"/>
        <v>0.5794397985427078</v>
      </c>
      <c r="AB139" s="1">
        <f t="shared" si="43"/>
        <v>0.1</v>
      </c>
      <c r="AC139">
        <f t="shared" si="44"/>
        <v>-2.459106470438063</v>
      </c>
      <c r="AD139">
        <f t="shared" si="45"/>
        <v>0.6346415588795754</v>
      </c>
      <c r="AE139">
        <f t="shared" si="46"/>
        <v>6.449974541207445</v>
      </c>
    </row>
    <row r="140" spans="1:31" ht="12.75">
      <c r="A140" s="1">
        <f t="shared" si="47"/>
        <v>0.31875</v>
      </c>
      <c r="B140" s="1">
        <v>0.1</v>
      </c>
      <c r="C140">
        <v>136</v>
      </c>
      <c r="D140">
        <f t="shared" si="36"/>
        <v>2.3736477827122884</v>
      </c>
      <c r="E140" s="2">
        <f>COS(D140+Params!$H$3)*A_LEN+A_X</f>
        <v>-1.2764464548662269</v>
      </c>
      <c r="F140" s="2">
        <f>SIN(D140+Params!$H$3)*A_LEN+A_Y</f>
        <v>3.9035391870874063</v>
      </c>
      <c r="G140">
        <f t="shared" si="33"/>
        <v>-2.056090122065726</v>
      </c>
      <c r="H140">
        <f t="shared" si="37"/>
        <v>-117.80528629290437</v>
      </c>
      <c r="I140" s="3">
        <f t="shared" si="34"/>
        <v>-2.4423122634646073</v>
      </c>
      <c r="J140" s="3">
        <f t="shared" si="35"/>
        <v>1.6927723532882784</v>
      </c>
      <c r="K140">
        <f>IF(AND(C140&gt;$H$366,C140&lt;$H$365),1,B_Y/COS(PI()/2+Data!G140)-BD_len)</f>
        <v>1.9137362848986843</v>
      </c>
      <c r="L140">
        <f>COS(G140)*K140+I140</f>
        <v>-3.3350094842963283</v>
      </c>
      <c r="M140">
        <f>SIN(G140)*K140+J140</f>
        <v>0</v>
      </c>
      <c r="N140" s="5">
        <f>L140-COS(G140)*Params!$F$8</f>
        <v>-2.4020729790150046</v>
      </c>
      <c r="O140" s="5">
        <f>M140-SIN(G140)*Params!$F$8</f>
        <v>1.7690758822372405</v>
      </c>
      <c r="P140" s="5">
        <f>D140+Params!$I$6</f>
        <v>4.991641660703783</v>
      </c>
      <c r="Q140" s="5">
        <f t="shared" si="38"/>
        <v>286</v>
      </c>
      <c r="R140" s="5">
        <f>A_X+COS(P140)*Params!$F$6</f>
        <v>-0.18499565410090615</v>
      </c>
      <c r="S140" s="5">
        <f>A_Y+SIN(P140)*Params!$F$6</f>
        <v>2.8845116706380085</v>
      </c>
      <c r="T140" s="5">
        <f t="shared" si="39"/>
        <v>2.4818599603308598</v>
      </c>
      <c r="U140" s="5">
        <f t="shared" si="40"/>
        <v>-2.675459415490338</v>
      </c>
      <c r="V140" s="5">
        <f t="shared" si="41"/>
        <v>-153.2925327661345</v>
      </c>
      <c r="W140" s="5">
        <f>R140+COS(U140)*Params!$F$7</f>
        <v>-0.9356394171943112</v>
      </c>
      <c r="X140" s="5">
        <f>S140+SIN(U140)*Params!$F$7</f>
        <v>2.506854604605522</v>
      </c>
      <c r="Y140" s="5">
        <f>W140+COS(G140)*Params!$F$8</f>
        <v>-1.8685759224756349</v>
      </c>
      <c r="Z140" s="5">
        <f>X140+SIN(G140)*Params!$F$8</f>
        <v>0.7377787223682812</v>
      </c>
      <c r="AA140" s="1">
        <f t="shared" si="42"/>
        <v>0.5910285945135619</v>
      </c>
      <c r="AB140" s="1">
        <f t="shared" si="43"/>
        <v>0.1</v>
      </c>
      <c r="AC140">
        <f t="shared" si="44"/>
        <v>-2.459604516989197</v>
      </c>
      <c r="AD140">
        <f t="shared" si="45"/>
        <v>0.6377787223682813</v>
      </c>
      <c r="AE140">
        <f t="shared" si="46"/>
        <v>6.4564160786993785</v>
      </c>
    </row>
    <row r="141" spans="1:31" ht="12.75">
      <c r="A141" s="1">
        <f t="shared" si="47"/>
        <v>0.32499999999999996</v>
      </c>
      <c r="B141" s="1">
        <v>0.1</v>
      </c>
      <c r="C141">
        <v>137</v>
      </c>
      <c r="D141">
        <f t="shared" si="36"/>
        <v>2.3911010752322315</v>
      </c>
      <c r="E141" s="2">
        <f>COS(D141+Params!$H$3)*A_LEN+A_X</f>
        <v>-1.2833498315731453</v>
      </c>
      <c r="F141" s="2">
        <f>SIN(D141+Params!$H$3)*A_LEN+A_Y</f>
        <v>3.8875094310923832</v>
      </c>
      <c r="G141">
        <f t="shared" si="33"/>
        <v>-2.0557003969151126</v>
      </c>
      <c r="H141">
        <f t="shared" si="37"/>
        <v>-117.78295668660411</v>
      </c>
      <c r="I141" s="3">
        <f t="shared" si="34"/>
        <v>-2.4402436908734524</v>
      </c>
      <c r="J141" s="3">
        <f t="shared" si="35"/>
        <v>1.6916819899017597</v>
      </c>
      <c r="K141">
        <f>IF(AND(C141&gt;$H$366,C141&lt;$H$365),1,B_Y/COS(PI()/2+Data!G141)-BD_len)</f>
        <v>1.9121107514850477</v>
      </c>
      <c r="L141">
        <f>COS(G141)*K141+I141</f>
        <v>-3.3315234286588096</v>
      </c>
      <c r="M141">
        <f>SIN(G141)*K141+J141</f>
        <v>0</v>
      </c>
      <c r="N141" s="5">
        <f>L141-COS(G141)*Params!$F$8</f>
        <v>-2.3992764475745374</v>
      </c>
      <c r="O141" s="5">
        <f>M141-SIN(G141)*Params!$F$8</f>
        <v>1.7694393366994134</v>
      </c>
      <c r="P141" s="5">
        <f>D141+Params!$I$6</f>
        <v>5.009094953223726</v>
      </c>
      <c r="Q141" s="5">
        <f t="shared" si="38"/>
        <v>287</v>
      </c>
      <c r="R141" s="5">
        <f>A_X+COS(P141)*Params!$F$6</f>
        <v>-0.17428078166349048</v>
      </c>
      <c r="S141" s="5">
        <f>A_Y+SIN(P141)*Params!$F$6</f>
        <v>2.8876855604507683</v>
      </c>
      <c r="T141" s="5">
        <f t="shared" si="39"/>
        <v>2.490196845684515</v>
      </c>
      <c r="U141" s="5">
        <f t="shared" si="40"/>
        <v>-2.6758803400680375</v>
      </c>
      <c r="V141" s="5">
        <f t="shared" si="41"/>
        <v>-153.31664996793003</v>
      </c>
      <c r="W141" s="5">
        <f>R141+COS(U141)*Params!$F$7</f>
        <v>-0.9250834433946448</v>
      </c>
      <c r="X141" s="5">
        <f>S141+SIN(U141)*Params!$F$7</f>
        <v>2.5103444922741014</v>
      </c>
      <c r="Y141" s="5">
        <f>W141+COS(G141)*Params!$F$8</f>
        <v>-1.8573304244789168</v>
      </c>
      <c r="Z141" s="5">
        <f>X141+SIN(G141)*Params!$F$8</f>
        <v>0.740905155574688</v>
      </c>
      <c r="AA141" s="1">
        <f t="shared" si="42"/>
        <v>0.602617390484416</v>
      </c>
      <c r="AB141" s="1">
        <f t="shared" si="43"/>
        <v>0.1</v>
      </c>
      <c r="AC141">
        <f t="shared" si="44"/>
        <v>-2.459947814963333</v>
      </c>
      <c r="AD141">
        <f t="shared" si="45"/>
        <v>0.640905155574688</v>
      </c>
      <c r="AE141">
        <f t="shared" si="46"/>
        <v>6.46210267078509</v>
      </c>
    </row>
    <row r="142" spans="1:31" ht="12.75">
      <c r="A142" s="1">
        <f t="shared" si="47"/>
        <v>0.33125000000000004</v>
      </c>
      <c r="B142" s="1">
        <v>0.1</v>
      </c>
      <c r="C142">
        <v>138</v>
      </c>
      <c r="D142">
        <f t="shared" si="36"/>
        <v>2.4085543677521746</v>
      </c>
      <c r="E142" s="2">
        <f>COS(D142+Params!$H$3)*A_LEN+A_X</f>
        <v>-1.2899723990456384</v>
      </c>
      <c r="F142" s="2">
        <f>SIN(D142+Params!$H$3)*A_LEN+A_Y</f>
        <v>3.871361635970761</v>
      </c>
      <c r="G142">
        <f t="shared" si="33"/>
        <v>-2.0552286713666703</v>
      </c>
      <c r="H142">
        <f t="shared" si="37"/>
        <v>-117.75592880358987</v>
      </c>
      <c r="I142" s="3">
        <f t="shared" si="34"/>
        <v>-2.4377393105693286</v>
      </c>
      <c r="J142" s="3">
        <f t="shared" si="35"/>
        <v>1.6903632864120848</v>
      </c>
      <c r="K142">
        <f>IF(AND(C142&gt;$H$366,C142&lt;$H$365),1,B_Y/COS(PI()/2+Data!G142)-BD_len)</f>
        <v>1.9101456965064312</v>
      </c>
      <c r="L142">
        <f>COS(G142)*K142+I142</f>
        <v>-3.327305801525556</v>
      </c>
      <c r="M142">
        <f>SIN(G142)*K142+J142</f>
        <v>0</v>
      </c>
      <c r="N142" s="5">
        <f>L142-COS(G142)*Params!$F$8</f>
        <v>-2.395893613875992</v>
      </c>
      <c r="O142" s="5">
        <f>M142-SIN(G142)*Params!$F$8</f>
        <v>1.769878904529305</v>
      </c>
      <c r="P142" s="5">
        <f>D142+Params!$I$6</f>
        <v>5.026548245743669</v>
      </c>
      <c r="Q142" s="5">
        <f t="shared" si="38"/>
        <v>288</v>
      </c>
      <c r="R142" s="5">
        <f>A_X+COS(P142)*Params!$F$6</f>
        <v>-0.16362293316804508</v>
      </c>
      <c r="S142" s="5">
        <f>A_Y+SIN(P142)*Params!$F$6</f>
        <v>2.891045967173438</v>
      </c>
      <c r="T142" s="5">
        <f t="shared" si="39"/>
        <v>2.498008801887294</v>
      </c>
      <c r="U142" s="5">
        <f t="shared" si="40"/>
        <v>-2.676143404952976</v>
      </c>
      <c r="V142" s="5">
        <f t="shared" si="41"/>
        <v>-153.3317224755751</v>
      </c>
      <c r="W142" s="5">
        <f>R142+COS(U142)*Params!$F$7</f>
        <v>-0.9145248341037885</v>
      </c>
      <c r="X142" s="5">
        <f>S142+SIN(U142)*Params!$F$7</f>
        <v>2.513902421866905</v>
      </c>
      <c r="Y142" s="5">
        <f>W142+COS(G142)*Params!$F$8</f>
        <v>-1.8459370217533526</v>
      </c>
      <c r="Z142" s="5">
        <f>X142+SIN(G142)*Params!$F$8</f>
        <v>0.7440235173375997</v>
      </c>
      <c r="AA142" s="1">
        <f t="shared" si="42"/>
        <v>0.6142061864552704</v>
      </c>
      <c r="AB142" s="1">
        <f t="shared" si="43"/>
        <v>0.1</v>
      </c>
      <c r="AC142">
        <f t="shared" si="44"/>
        <v>-2.460143208208623</v>
      </c>
      <c r="AD142">
        <f t="shared" si="45"/>
        <v>0.6440235173375998</v>
      </c>
      <c r="AE142">
        <f t="shared" si="46"/>
        <v>6.467070895778911</v>
      </c>
    </row>
    <row r="143" spans="1:31" ht="12.75">
      <c r="A143" s="1">
        <f t="shared" si="47"/>
        <v>0.3375</v>
      </c>
      <c r="B143" s="1">
        <v>0.1</v>
      </c>
      <c r="C143">
        <v>139</v>
      </c>
      <c r="D143">
        <f t="shared" si="36"/>
        <v>2.426007660272118</v>
      </c>
      <c r="E143" s="2">
        <f>COS(D143+Params!$H$3)*A_LEN+A_X</f>
        <v>-1.2963121399854998</v>
      </c>
      <c r="F143" s="2">
        <f>SIN(D143+Params!$H$3)*A_LEN+A_Y</f>
        <v>3.855100720497361</v>
      </c>
      <c r="G143">
        <f t="shared" si="33"/>
        <v>-2.0546762795746427</v>
      </c>
      <c r="H143">
        <f t="shared" si="37"/>
        <v>-117.72427908526902</v>
      </c>
      <c r="I143" s="3">
        <f t="shared" si="34"/>
        <v>-2.434805884667216</v>
      </c>
      <c r="J143" s="3">
        <f t="shared" si="35"/>
        <v>1.6888205832306955</v>
      </c>
      <c r="K143">
        <f>IF(AND(C143&gt;$H$366,C143&lt;$H$365),1,B_Y/COS(PI()/2+Data!G143)-BD_len)</f>
        <v>1.9078480887674196</v>
      </c>
      <c r="L143">
        <f>COS(G143)*K143+I143</f>
        <v>-3.3223696105313523</v>
      </c>
      <c r="M143">
        <f>SIN(G143)*K143+J143</f>
        <v>0</v>
      </c>
      <c r="N143" s="5">
        <f>L143-COS(G143)*Params!$F$8</f>
        <v>-2.3919352315158258</v>
      </c>
      <c r="O143" s="5">
        <f>M143-SIN(G143)*Params!$F$8</f>
        <v>1.7703931389231014</v>
      </c>
      <c r="P143" s="5">
        <f>D143+Params!$I$6</f>
        <v>5.044001538263613</v>
      </c>
      <c r="Q143" s="5">
        <f t="shared" si="38"/>
        <v>289.00000000000006</v>
      </c>
      <c r="R143" s="5">
        <f>A_X+COS(P143)*Params!$F$6</f>
        <v>-0.15302535509846607</v>
      </c>
      <c r="S143" s="5">
        <f>A_Y+SIN(P143)*Params!$F$6</f>
        <v>2.8945918671935766</v>
      </c>
      <c r="T143" s="5">
        <f t="shared" si="39"/>
        <v>2.505302419941383</v>
      </c>
      <c r="U143" s="5">
        <f t="shared" si="40"/>
        <v>-2.6762514459183313</v>
      </c>
      <c r="V143" s="5">
        <f t="shared" si="41"/>
        <v>-153.33791276690448</v>
      </c>
      <c r="W143" s="5">
        <f>R143+COS(U143)*Params!$F$7</f>
        <v>-0.9039679986042598</v>
      </c>
      <c r="X143" s="5">
        <f>S143+SIN(U143)*Params!$F$7</f>
        <v>2.51752945225432</v>
      </c>
      <c r="Y143" s="5">
        <f>W143+COS(G143)*Params!$F$8</f>
        <v>-1.8344023776197864</v>
      </c>
      <c r="Z143" s="5">
        <f>X143+SIN(G143)*Params!$F$8</f>
        <v>0.7471363133312185</v>
      </c>
      <c r="AA143" s="1">
        <f t="shared" si="42"/>
        <v>0.6257949824261244</v>
      </c>
      <c r="AB143" s="1">
        <f t="shared" si="43"/>
        <v>0.1</v>
      </c>
      <c r="AC143">
        <f t="shared" si="44"/>
        <v>-2.460197360045911</v>
      </c>
      <c r="AD143">
        <f t="shared" si="45"/>
        <v>0.6471363133312186</v>
      </c>
      <c r="AE143">
        <f t="shared" si="46"/>
        <v>6.47135645840879</v>
      </c>
    </row>
    <row r="144" spans="1:31" ht="12.75">
      <c r="A144" s="1">
        <f t="shared" si="47"/>
        <v>0.34375</v>
      </c>
      <c r="B144" s="1">
        <v>0.1</v>
      </c>
      <c r="C144">
        <v>140</v>
      </c>
      <c r="D144">
        <f t="shared" si="36"/>
        <v>2.443460952792061</v>
      </c>
      <c r="E144" s="2">
        <f>COS(D144+Params!$H$3)*A_LEN+A_X</f>
        <v>-1.3023671232462246</v>
      </c>
      <c r="F144" s="2">
        <f>SIN(D144+Params!$H$3)*A_LEN+A_Y</f>
        <v>3.83873163790456</v>
      </c>
      <c r="G144">
        <f t="shared" si="33"/>
        <v>-2.05404454854013</v>
      </c>
      <c r="H144">
        <f t="shared" si="37"/>
        <v>-117.688083563204</v>
      </c>
      <c r="I144" s="3">
        <f t="shared" si="34"/>
        <v>-2.431450091040616</v>
      </c>
      <c r="J144" s="3">
        <f t="shared" si="35"/>
        <v>1.6870582903331721</v>
      </c>
      <c r="K144">
        <f>IF(AND(C144&gt;$H$366,C144&lt;$H$365),1,B_Y/COS(PI()/2+Data!G144)-BD_len)</f>
        <v>1.9052250702433922</v>
      </c>
      <c r="L144">
        <f>COS(G144)*K144+I144</f>
        <v>-3.316727953240984</v>
      </c>
      <c r="M144">
        <f>SIN(G144)*K144+J144</f>
        <v>0</v>
      </c>
      <c r="N144" s="5">
        <f>L144-COS(G144)*Params!$F$8</f>
        <v>-2.3874121721009907</v>
      </c>
      <c r="O144" s="5">
        <f>M144-SIN(G144)*Params!$F$8</f>
        <v>1.7709805698889427</v>
      </c>
      <c r="P144" s="5">
        <f>D144+Params!$I$6</f>
        <v>5.061454830783555</v>
      </c>
      <c r="Q144" s="5">
        <f t="shared" si="38"/>
        <v>290</v>
      </c>
      <c r="R144" s="5">
        <f>A_X+COS(P144)*Params!$F$6</f>
        <v>-0.1424912755796961</v>
      </c>
      <c r="S144" s="5">
        <f>A_Y+SIN(P144)*Params!$F$6</f>
        <v>2.8983221803956885</v>
      </c>
      <c r="T144" s="5">
        <f t="shared" si="39"/>
        <v>2.5120845802675347</v>
      </c>
      <c r="U144" s="5">
        <f t="shared" si="40"/>
        <v>-2.676207106914168</v>
      </c>
      <c r="V144" s="5">
        <f t="shared" si="41"/>
        <v>-153.3353723290981</v>
      </c>
      <c r="W144" s="5">
        <f>R144+COS(U144)*Params!$F$7</f>
        <v>-0.8934171997753527</v>
      </c>
      <c r="X144" s="5">
        <f>S144+SIN(U144)*Params!$F$7</f>
        <v>2.521226469778088</v>
      </c>
      <c r="Y144" s="5">
        <f>W144+COS(G144)*Params!$F$8</f>
        <v>-1.822732980915346</v>
      </c>
      <c r="Z144" s="5">
        <f>X144+SIN(G144)*Params!$F$8</f>
        <v>0.7502458998891453</v>
      </c>
      <c r="AA144" s="1">
        <f t="shared" si="42"/>
        <v>0.6373837783969786</v>
      </c>
      <c r="AB144" s="1">
        <f t="shared" si="43"/>
        <v>0.1</v>
      </c>
      <c r="AC144">
        <f t="shared" si="44"/>
        <v>-2.4601167593123248</v>
      </c>
      <c r="AD144">
        <f t="shared" si="45"/>
        <v>0.6502458998891453</v>
      </c>
      <c r="AE144">
        <f t="shared" si="46"/>
        <v>6.474994199772019</v>
      </c>
    </row>
    <row r="145" spans="1:31" ht="12.75">
      <c r="A145" s="1">
        <f t="shared" si="47"/>
        <v>0.35</v>
      </c>
      <c r="B145" s="1">
        <v>0.1</v>
      </c>
      <c r="C145">
        <v>141</v>
      </c>
      <c r="D145">
        <f t="shared" si="36"/>
        <v>2.4609142453120048</v>
      </c>
      <c r="E145" s="2">
        <f>COS(D145+Params!$H$3)*A_LEN+A_X</f>
        <v>-1.3081355044212557</v>
      </c>
      <c r="F145" s="2">
        <f>SIN(D145+Params!$H$3)*A_LEN+A_Y</f>
        <v>3.822259374373486</v>
      </c>
      <c r="G145">
        <f t="shared" si="33"/>
        <v>-2.053334797293241</v>
      </c>
      <c r="H145">
        <f t="shared" si="37"/>
        <v>-117.64741781225314</v>
      </c>
      <c r="I145" s="3">
        <f t="shared" si="34"/>
        <v>-2.427678522144334</v>
      </c>
      <c r="J145" s="3">
        <f t="shared" si="35"/>
        <v>1.6850808795847723</v>
      </c>
      <c r="K145">
        <f>IF(AND(C145&gt;$H$366,C145&lt;$H$365),1,B_Y/COS(PI()/2+Data!G145)-BD_len)</f>
        <v>1.9022839385594938</v>
      </c>
      <c r="L145">
        <f>COS(G145)*K145+I145</f>
        <v>-3.310393998478146</v>
      </c>
      <c r="M145">
        <f>SIN(G145)*K145+J145</f>
        <v>0</v>
      </c>
      <c r="N145" s="5">
        <f>L145-COS(G145)*Params!$F$8</f>
        <v>-2.3823354069702467</v>
      </c>
      <c r="O145" s="5">
        <f>M145-SIN(G145)*Params!$F$8</f>
        <v>1.7716397068050758</v>
      </c>
      <c r="P145" s="5">
        <f>D145+Params!$I$6</f>
        <v>5.078908123303499</v>
      </c>
      <c r="Q145" s="5">
        <f t="shared" si="38"/>
        <v>291</v>
      </c>
      <c r="R145" s="5">
        <f>A_X+COS(P145)*Params!$F$6</f>
        <v>-0.13202390339440032</v>
      </c>
      <c r="S145" s="5">
        <f>A_Y+SIN(P145)*Params!$F$6</f>
        <v>2.902235770490236</v>
      </c>
      <c r="T145" s="5">
        <f t="shared" si="39"/>
        <v>2.5183624287115953</v>
      </c>
      <c r="U145" s="5">
        <f t="shared" si="40"/>
        <v>-2.6760128501356872</v>
      </c>
      <c r="V145" s="5">
        <f t="shared" si="41"/>
        <v>-153.32424223554935</v>
      </c>
      <c r="W145" s="5">
        <f>R145+COS(U145)*Params!$F$7</f>
        <v>-0.8828765600242381</v>
      </c>
      <c r="X145" s="5">
        <f>S145+SIN(U145)*Params!$F$7</f>
        <v>2.524994194537626</v>
      </c>
      <c r="Y145" s="5">
        <f>W145+COS(G145)*Params!$F$8</f>
        <v>-1.8109351515321372</v>
      </c>
      <c r="Z145" s="5">
        <f>X145+SIN(G145)*Params!$F$8</f>
        <v>0.7533544877325502</v>
      </c>
      <c r="AA145" s="1">
        <f t="shared" si="42"/>
        <v>0.6489725743678327</v>
      </c>
      <c r="AB145" s="1">
        <f t="shared" si="43"/>
        <v>0.1</v>
      </c>
      <c r="AC145">
        <f t="shared" si="44"/>
        <v>-2.4599077258999698</v>
      </c>
      <c r="AD145">
        <f t="shared" si="45"/>
        <v>0.6533544877325502</v>
      </c>
      <c r="AE145">
        <f t="shared" si="46"/>
        <v>6.478018106582624</v>
      </c>
    </row>
    <row r="146" spans="1:31" ht="12.75">
      <c r="A146" s="1">
        <f t="shared" si="47"/>
        <v>0.35624999999999996</v>
      </c>
      <c r="B146" s="1">
        <v>0.1</v>
      </c>
      <c r="C146">
        <v>142</v>
      </c>
      <c r="D146">
        <f t="shared" si="36"/>
        <v>2.478367537831948</v>
      </c>
      <c r="E146" s="2">
        <f>COS(D146+Params!$H$3)*A_LEN+A_X</f>
        <v>-1.3136155264058034</v>
      </c>
      <c r="F146" s="2">
        <f>SIN(D146+Params!$H$3)*A_LEN+A_Y</f>
        <v>3.8056889475151943</v>
      </c>
      <c r="G146">
        <f t="shared" si="33"/>
        <v>-2.0525483361442354</v>
      </c>
      <c r="H146">
        <f t="shared" si="37"/>
        <v>-117.60235690766409</v>
      </c>
      <c r="I146" s="3">
        <f t="shared" si="34"/>
        <v>-2.4234976841411786</v>
      </c>
      <c r="J146" s="3">
        <f t="shared" si="35"/>
        <v>1.68289287742666</v>
      </c>
      <c r="K146">
        <f>IF(AND(C146&gt;$H$366,C146&lt;$H$365),1,B_Y/COS(PI()/2+Data!G146)-BD_len)</f>
        <v>1.8990321300265816</v>
      </c>
      <c r="L146">
        <f>COS(G146)*K146+I146</f>
        <v>-3.3033809684351314</v>
      </c>
      <c r="M146">
        <f>SIN(G146)*K146+J146</f>
        <v>0</v>
      </c>
      <c r="N146" s="5">
        <f>L146-COS(G146)*Params!$F$8</f>
        <v>-2.376715989594951</v>
      </c>
      <c r="O146" s="5">
        <f>M146-SIN(G146)*Params!$F$8</f>
        <v>1.7723690408577801</v>
      </c>
      <c r="P146" s="5">
        <f>D146+Params!$I$6</f>
        <v>5.096361415823442</v>
      </c>
      <c r="Q146" s="5">
        <f t="shared" si="38"/>
        <v>292</v>
      </c>
      <c r="R146" s="5">
        <f>A_X+COS(P146)*Params!$F$6</f>
        <v>-0.12162642700554774</v>
      </c>
      <c r="S146" s="5">
        <f>A_Y+SIN(P146)*Params!$F$6</f>
        <v>2.906331445359764</v>
      </c>
      <c r="T146" s="5">
        <f t="shared" si="39"/>
        <v>2.5241433537189573</v>
      </c>
      <c r="U146" s="5">
        <f t="shared" si="40"/>
        <v>-2.6756709654891786</v>
      </c>
      <c r="V146" s="5">
        <f t="shared" si="41"/>
        <v>-153.30465368822408</v>
      </c>
      <c r="W146" s="5">
        <f>R146+COS(U146)*Params!$F$7</f>
        <v>-0.8723500666533073</v>
      </c>
      <c r="X146" s="5">
        <f>S146+SIN(U146)*Params!$F$7</f>
        <v>2.5288331864640243</v>
      </c>
      <c r="Y146" s="5">
        <f>W146+COS(G146)*Params!$F$8</f>
        <v>-1.7990150454934881</v>
      </c>
      <c r="Z146" s="5">
        <f>X146+SIN(G146)*Params!$F$8</f>
        <v>0.7564641456062442</v>
      </c>
      <c r="AA146" s="1">
        <f t="shared" si="42"/>
        <v>0.6605613703386868</v>
      </c>
      <c r="AB146" s="1">
        <f t="shared" si="43"/>
        <v>0.1</v>
      </c>
      <c r="AC146">
        <f t="shared" si="44"/>
        <v>-2.459576415832175</v>
      </c>
      <c r="AD146">
        <f t="shared" si="45"/>
        <v>0.6564641456062442</v>
      </c>
      <c r="AE146">
        <f t="shared" si="46"/>
        <v>6.480461319784386</v>
      </c>
    </row>
    <row r="147" spans="1:31" ht="12.75">
      <c r="A147" s="1">
        <f t="shared" si="47"/>
        <v>0.36250000000000004</v>
      </c>
      <c r="B147" s="1">
        <v>0.1</v>
      </c>
      <c r="C147">
        <v>143</v>
      </c>
      <c r="D147">
        <f t="shared" si="36"/>
        <v>2.4958208303518914</v>
      </c>
      <c r="E147" s="2">
        <f>COS(D147+Params!$H$3)*A_LEN+A_X</f>
        <v>-1.3188055199320938</v>
      </c>
      <c r="F147" s="2">
        <f>SIN(D147+Params!$H$3)*A_LEN+A_Y</f>
        <v>3.789025404842201</v>
      </c>
      <c r="G147">
        <f t="shared" si="33"/>
        <v>-2.0516864660000875</v>
      </c>
      <c r="H147">
        <f t="shared" si="37"/>
        <v>-117.55297538591608</v>
      </c>
      <c r="I147" s="3">
        <f t="shared" si="34"/>
        <v>-2.4189139963082873</v>
      </c>
      <c r="J147" s="3">
        <f t="shared" si="35"/>
        <v>1.6804988579136433</v>
      </c>
      <c r="K147">
        <f>IF(AND(C147&gt;$H$366,C147&lt;$H$365),1,B_Y/COS(PI()/2+Data!G147)-BD_len)</f>
        <v>1.8954772032490288</v>
      </c>
      <c r="L147">
        <f>COS(G147)*K147+I147</f>
        <v>-3.2957021215630147</v>
      </c>
      <c r="M147">
        <f>SIN(G147)*K147+J147</f>
        <v>0</v>
      </c>
      <c r="N147" s="5">
        <f>L147-COS(G147)*Params!$F$8</f>
        <v>-2.370565038667131</v>
      </c>
      <c r="O147" s="5">
        <f>M147-SIN(G147)*Params!$F$8</f>
        <v>1.7731670473621188</v>
      </c>
      <c r="P147" s="5">
        <f>D147+Params!$I$6</f>
        <v>5.113814708343385</v>
      </c>
      <c r="Q147" s="5">
        <f t="shared" si="38"/>
        <v>293</v>
      </c>
      <c r="R147" s="5">
        <f>A_X+COS(P147)*Params!$F$6</f>
        <v>-0.11130201358516845</v>
      </c>
      <c r="S147" s="5">
        <f>A_Y+SIN(P147)*Params!$F$6</f>
        <v>2.910607957422032</v>
      </c>
      <c r="T147" s="5">
        <f t="shared" si="39"/>
        <v>2.529434964647327</v>
      </c>
      <c r="U147" s="5">
        <f t="shared" si="40"/>
        <v>-2.675183579494455</v>
      </c>
      <c r="V147" s="5">
        <f t="shared" si="41"/>
        <v>-153.27672852773264</v>
      </c>
      <c r="W147" s="5">
        <f>R147+COS(U147)*Params!$F$7</f>
        <v>-0.8618415767104317</v>
      </c>
      <c r="X147" s="5">
        <f>S147+SIN(U147)*Params!$F$7</f>
        <v>2.5327438511893376</v>
      </c>
      <c r="Y147" s="5">
        <f>W147+COS(G147)*Params!$F$8</f>
        <v>-1.7869786596063153</v>
      </c>
      <c r="Z147" s="5">
        <f>X147+SIN(G147)*Params!$F$8</f>
        <v>0.7595768038272188</v>
      </c>
      <c r="AA147" s="1">
        <f t="shared" si="42"/>
        <v>0.6721501663095412</v>
      </c>
      <c r="AB147" s="1">
        <f t="shared" si="43"/>
        <v>0.1</v>
      </c>
      <c r="AC147">
        <f t="shared" si="44"/>
        <v>-2.4591288259158564</v>
      </c>
      <c r="AD147">
        <f t="shared" si="45"/>
        <v>0.6595768038272188</v>
      </c>
      <c r="AE147">
        <f t="shared" si="46"/>
        <v>6.482356142597228</v>
      </c>
    </row>
    <row r="148" spans="1:31" ht="12.75">
      <c r="A148" s="1">
        <f t="shared" si="47"/>
        <v>0.36875</v>
      </c>
      <c r="B148" s="1">
        <v>0.1</v>
      </c>
      <c r="C148">
        <v>144</v>
      </c>
      <c r="D148">
        <f t="shared" si="36"/>
        <v>2.5132741228718345</v>
      </c>
      <c r="E148" s="2">
        <f>COS(D148+Params!$H$3)*A_LEN+A_X</f>
        <v>-1.3237039040778178</v>
      </c>
      <c r="F148" s="2">
        <f>SIN(D148+Params!$H$3)*A_LEN+A_Y</f>
        <v>3.772273822231041</v>
      </c>
      <c r="G148">
        <f t="shared" si="33"/>
        <v>-2.0507504777430494</v>
      </c>
      <c r="H148">
        <f t="shared" si="37"/>
        <v>-117.49934720911399</v>
      </c>
      <c r="I148" s="3">
        <f t="shared" si="34"/>
        <v>-2.413933790700236</v>
      </c>
      <c r="J148" s="3">
        <f t="shared" si="35"/>
        <v>1.6779034360939225</v>
      </c>
      <c r="K148">
        <f>IF(AND(C148&gt;$H$366,C148&lt;$H$365),1,B_Y/COS(PI()/2+Data!G148)-BD_len)</f>
        <v>1.891626823316165</v>
      </c>
      <c r="L148">
        <f>COS(G148)*K148+I148</f>
        <v>-3.2873707362397617</v>
      </c>
      <c r="M148">
        <f>SIN(G148)*K148+J148</f>
        <v>0</v>
      </c>
      <c r="N148" s="5">
        <f>L148-COS(G148)*Params!$F$8</f>
        <v>-2.3638937218798954</v>
      </c>
      <c r="O148" s="5">
        <f>M148-SIN(G148)*Params!$F$8</f>
        <v>1.7740321879686927</v>
      </c>
      <c r="P148" s="5">
        <f>D148+Params!$I$6</f>
        <v>5.131268000863329</v>
      </c>
      <c r="Q148" s="5">
        <f t="shared" si="38"/>
        <v>294.00000000000006</v>
      </c>
      <c r="R148" s="5">
        <f>A_X+COS(P148)*Params!$F$6</f>
        <v>-0.10105380804960468</v>
      </c>
      <c r="S148" s="5">
        <f>A_Y+SIN(P148)*Params!$F$6</f>
        <v>2.915064004010038</v>
      </c>
      <c r="T148" s="5">
        <f t="shared" si="39"/>
        <v>2.5342450711882796</v>
      </c>
      <c r="U148" s="5">
        <f t="shared" si="40"/>
        <v>-2.674552663660281</v>
      </c>
      <c r="V148" s="5">
        <f t="shared" si="41"/>
        <v>-153.2405797132065</v>
      </c>
      <c r="W148" s="5">
        <f>R148+COS(U148)*Params!$F$7</f>
        <v>-0.8513548213649667</v>
      </c>
      <c r="X148" s="5">
        <f>S148+SIN(U148)*Params!$F$7</f>
        <v>2.5367264457195153</v>
      </c>
      <c r="Y148" s="5">
        <f>W148+COS(G148)*Params!$F$8</f>
        <v>-1.7748318357248332</v>
      </c>
      <c r="Z148" s="5">
        <f>X148+SIN(G148)*Params!$F$8</f>
        <v>0.7626942577508227</v>
      </c>
      <c r="AA148" s="1">
        <f t="shared" si="42"/>
        <v>0.6837389622803952</v>
      </c>
      <c r="AB148" s="1">
        <f t="shared" si="43"/>
        <v>0.1</v>
      </c>
      <c r="AC148">
        <f t="shared" si="44"/>
        <v>-2.4585707980052285</v>
      </c>
      <c r="AD148">
        <f t="shared" si="45"/>
        <v>0.6626942577508227</v>
      </c>
      <c r="AE148">
        <f t="shared" si="46"/>
        <v>6.483734048059979</v>
      </c>
    </row>
    <row r="149" spans="1:31" ht="12.75">
      <c r="A149" s="1">
        <f t="shared" si="47"/>
        <v>0.375</v>
      </c>
      <c r="B149" s="1">
        <v>0.1</v>
      </c>
      <c r="C149">
        <v>145</v>
      </c>
      <c r="D149">
        <f t="shared" si="36"/>
        <v>2.530727415391778</v>
      </c>
      <c r="E149" s="2">
        <f>COS(D149+Params!$H$3)*A_LEN+A_X</f>
        <v>-1.3283091867477128</v>
      </c>
      <c r="F149" s="2">
        <f>SIN(D149+Params!$H$3)*A_LEN+A_Y</f>
        <v>3.755439302376053</v>
      </c>
      <c r="G149">
        <f t="shared" si="33"/>
        <v>-2.0497416516678397</v>
      </c>
      <c r="H149">
        <f t="shared" si="37"/>
        <v>-117.44154573274173</v>
      </c>
      <c r="I149" s="3">
        <f t="shared" si="34"/>
        <v>-2.4085633120471517</v>
      </c>
      <c r="J149" s="3">
        <f t="shared" si="35"/>
        <v>1.6751112617207369</v>
      </c>
      <c r="K149">
        <f>IF(AND(C149&gt;$H$366,C149&lt;$H$365),1,B_Y/COS(PI()/2+Data!G149)-BD_len)</f>
        <v>1.8874887465859604</v>
      </c>
      <c r="L149">
        <f>COS(G149)*K149+I149</f>
        <v>-3.2784000952110968</v>
      </c>
      <c r="M149">
        <f>SIN(G149)*K149+J149</f>
        <v>0</v>
      </c>
      <c r="N149" s="5">
        <f>L149-COS(G149)*Params!$F$8</f>
        <v>-2.356713240402258</v>
      </c>
      <c r="O149" s="5">
        <f>M149-SIN(G149)*Params!$F$8</f>
        <v>1.7749629127597544</v>
      </c>
      <c r="P149" s="5">
        <f>D149+Params!$I$6</f>
        <v>5.1487212933832724</v>
      </c>
      <c r="Q149" s="5">
        <f t="shared" si="38"/>
        <v>295</v>
      </c>
      <c r="R149" s="5">
        <f>A_X+COS(P149)*Params!$F$6</f>
        <v>-0.09088493210154003</v>
      </c>
      <c r="S149" s="5">
        <f>A_Y+SIN(P149)*Params!$F$6</f>
        <v>2.919698227768825</v>
      </c>
      <c r="T149" s="5">
        <f t="shared" si="39"/>
        <v>2.5385816638678005</v>
      </c>
      <c r="U149" s="5">
        <f t="shared" si="40"/>
        <v>-2.673780042367082</v>
      </c>
      <c r="V149" s="5">
        <f t="shared" si="41"/>
        <v>-153.19631177394425</v>
      </c>
      <c r="W149" s="5">
        <f>R149+COS(U149)*Params!$F$7</f>
        <v>-0.8408934098487257</v>
      </c>
      <c r="X149" s="5">
        <f>S149+SIN(U149)*Params!$F$7</f>
        <v>2.5407810839198786</v>
      </c>
      <c r="Y149" s="5">
        <f>W149+COS(G149)*Params!$F$8</f>
        <v>-1.7625802646575641</v>
      </c>
      <c r="Z149" s="5">
        <f>X149+SIN(G149)*Params!$F$8</f>
        <v>0.7658181711601242</v>
      </c>
      <c r="AA149" s="1">
        <f t="shared" si="42"/>
        <v>0.6953277582512494</v>
      </c>
      <c r="AB149" s="1">
        <f t="shared" si="43"/>
        <v>0.1</v>
      </c>
      <c r="AC149">
        <f t="shared" si="44"/>
        <v>-2.4579080229088133</v>
      </c>
      <c r="AD149">
        <f t="shared" si="45"/>
        <v>0.6658181711601242</v>
      </c>
      <c r="AE149">
        <f t="shared" si="46"/>
        <v>6.484625686126524</v>
      </c>
    </row>
    <row r="150" spans="1:31" ht="12.75">
      <c r="A150" s="1">
        <f t="shared" si="47"/>
        <v>0.38125</v>
      </c>
      <c r="B150" s="1">
        <v>0.1</v>
      </c>
      <c r="C150">
        <v>146</v>
      </c>
      <c r="D150">
        <f t="shared" si="36"/>
        <v>2.548180707911721</v>
      </c>
      <c r="E150" s="2">
        <f>COS(D150+Params!$H$3)*A_LEN+A_X</f>
        <v>-1.3326199651280652</v>
      </c>
      <c r="F150" s="2">
        <f>SIN(D150+Params!$H$3)*A_LEN+A_Y</f>
        <v>3.7385269732350657</v>
      </c>
      <c r="G150">
        <f t="shared" si="33"/>
        <v>-2.048661256974259</v>
      </c>
      <c r="H150">
        <f t="shared" si="37"/>
        <v>-117.37964367659121</v>
      </c>
      <c r="I150" s="3">
        <f t="shared" si="34"/>
        <v>-2.402808717867564</v>
      </c>
      <c r="J150" s="3">
        <f t="shared" si="35"/>
        <v>1.6721270132857269</v>
      </c>
      <c r="K150">
        <f>IF(AND(C150&gt;$H$366,C150&lt;$H$365),1,B_Y/COS(PI()/2+Data!G150)-BD_len)</f>
        <v>1.8830708060669483</v>
      </c>
      <c r="L150">
        <f>COS(G150)*K150+I150</f>
        <v>-3.268803470797268</v>
      </c>
      <c r="M150">
        <f>SIN(G150)*K150+J150</f>
        <v>0</v>
      </c>
      <c r="N150" s="5">
        <f>L150-COS(G150)*Params!$F$8</f>
        <v>-2.3490348140482924</v>
      </c>
      <c r="O150" s="5">
        <f>M150-SIN(G150)*Params!$F$8</f>
        <v>1.775957662238091</v>
      </c>
      <c r="P150" s="5">
        <f>D150+Params!$I$6</f>
        <v>5.1661745859032155</v>
      </c>
      <c r="Q150" s="5">
        <f t="shared" si="38"/>
        <v>296</v>
      </c>
      <c r="R150" s="5">
        <f>A_X+COS(P150)*Params!$F$6</f>
        <v>-0.08079848327909611</v>
      </c>
      <c r="S150" s="5">
        <f>A_Y+SIN(P150)*Params!$F$6</f>
        <v>2.924509217068943</v>
      </c>
      <c r="T150" s="5">
        <f t="shared" si="39"/>
        <v>2.542452895596234</v>
      </c>
      <c r="U150" s="5">
        <f t="shared" si="40"/>
        <v>-2.6728674002891917</v>
      </c>
      <c r="V150" s="5">
        <f t="shared" si="41"/>
        <v>-153.14402123467508</v>
      </c>
      <c r="W150" s="5">
        <f>R150+COS(U150)*Params!$F$7</f>
        <v>-0.8304608329979323</v>
      </c>
      <c r="X150" s="5">
        <f>S150+SIN(U150)*Params!$F$7</f>
        <v>2.544907741822432</v>
      </c>
      <c r="Y150" s="5">
        <f>W150+COS(G150)*Params!$F$8</f>
        <v>-1.750229489746908</v>
      </c>
      <c r="Z150" s="5">
        <f>X150+SIN(G150)*Params!$F$8</f>
        <v>0.7689500795843411</v>
      </c>
      <c r="AA150" s="1">
        <f t="shared" si="42"/>
        <v>0.7069165542221034</v>
      </c>
      <c r="AB150" s="1">
        <f t="shared" si="43"/>
        <v>0.1</v>
      </c>
      <c r="AC150">
        <f t="shared" si="44"/>
        <v>-2.4571460439690114</v>
      </c>
      <c r="AD150">
        <f t="shared" si="45"/>
        <v>0.6689500795843412</v>
      </c>
      <c r="AE150">
        <f t="shared" si="46"/>
        <v>6.485060890368459</v>
      </c>
    </row>
    <row r="151" spans="1:31" ht="12.75">
      <c r="A151" s="1">
        <f t="shared" si="47"/>
        <v>0.38749999999999996</v>
      </c>
      <c r="B151" s="1">
        <v>0.1</v>
      </c>
      <c r="C151">
        <v>147</v>
      </c>
      <c r="D151">
        <f t="shared" si="36"/>
        <v>2.5656340004316642</v>
      </c>
      <c r="E151" s="2">
        <f>COS(D151+Params!$H$3)*A_LEN+A_X</f>
        <v>-1.3366349261140176</v>
      </c>
      <c r="F151" s="2">
        <f>SIN(D151+Params!$H$3)*A_LEN+A_Y</f>
        <v>3.7215419864673818</v>
      </c>
      <c r="G151">
        <f t="shared" si="33"/>
        <v>-2.047510551312107</v>
      </c>
      <c r="H151">
        <f t="shared" si="37"/>
        <v>-117.31371309868811</v>
      </c>
      <c r="I151" s="3">
        <f t="shared" si="34"/>
        <v>-2.396676078776751</v>
      </c>
      <c r="J151" s="3">
        <f t="shared" si="35"/>
        <v>1.6689553923634497</v>
      </c>
      <c r="K151">
        <f>IF(AND(C151&gt;$H$366,C151&lt;$H$365),1,B_Y/COS(PI()/2+Data!G151)-BD_len)</f>
        <v>1.8783808974016738</v>
      </c>
      <c r="L151">
        <f>COS(G151)*K151+I151</f>
        <v>-3.258594110856648</v>
      </c>
      <c r="M151">
        <f>SIN(G151)*K151+J151</f>
        <v>0</v>
      </c>
      <c r="N151" s="5">
        <f>L151-COS(G151)*Params!$F$8</f>
        <v>-2.3408696671379428</v>
      </c>
      <c r="O151" s="5">
        <f>M151-SIN(G151)*Params!$F$8</f>
        <v>1.7770148692121834</v>
      </c>
      <c r="P151" s="5">
        <f>D151+Params!$I$6</f>
        <v>5.183627878423159</v>
      </c>
      <c r="Q151" s="5">
        <f t="shared" si="38"/>
        <v>297</v>
      </c>
      <c r="R151" s="5">
        <f>A_X+COS(P151)*Params!$F$6</f>
        <v>-0.07079753401229372</v>
      </c>
      <c r="S151" s="5">
        <f>A_Y+SIN(P151)*Params!$F$6</f>
        <v>2.9294955064364463</v>
      </c>
      <c r="T151" s="5">
        <f t="shared" si="39"/>
        <v>2.5458670642377377</v>
      </c>
      <c r="U151" s="5">
        <f t="shared" si="40"/>
        <v>-2.671816289386909</v>
      </c>
      <c r="V151" s="5">
        <f t="shared" si="41"/>
        <v>-153.0837970161741</v>
      </c>
      <c r="W151" s="5">
        <f>R151+COS(U151)*Params!$F$7</f>
        <v>-0.8200604664292113</v>
      </c>
      <c r="X151" s="5">
        <f>S151+SIN(U151)*Params!$F$7</f>
        <v>2.549106262764526</v>
      </c>
      <c r="Y151" s="5">
        <f>W151+COS(G151)*Params!$F$8</f>
        <v>-1.7377849101479161</v>
      </c>
      <c r="Z151" s="5">
        <f>X151+SIN(G151)*Params!$F$8</f>
        <v>0.7720913935523424</v>
      </c>
      <c r="AA151" s="1">
        <f t="shared" si="42"/>
        <v>0.7185053501929576</v>
      </c>
      <c r="AB151" s="1">
        <f t="shared" si="43"/>
        <v>0.1</v>
      </c>
      <c r="AC151">
        <f t="shared" si="44"/>
        <v>-2.456290260340874</v>
      </c>
      <c r="AD151">
        <f t="shared" si="45"/>
        <v>0.6720913935523424</v>
      </c>
      <c r="AE151">
        <f t="shared" si="46"/>
        <v>6.485068684332568</v>
      </c>
    </row>
    <row r="152" spans="1:31" ht="12.75">
      <c r="A152" s="1">
        <f t="shared" si="47"/>
        <v>0.39375000000000004</v>
      </c>
      <c r="B152" s="1">
        <v>0.1</v>
      </c>
      <c r="C152">
        <v>148</v>
      </c>
      <c r="D152">
        <f t="shared" si="36"/>
        <v>2.5830872929516078</v>
      </c>
      <c r="E152" s="2">
        <f>COS(D152+Params!$H$3)*A_LEN+A_X</f>
        <v>-1.3403528467095667</v>
      </c>
      <c r="F152" s="2">
        <f>SIN(D152+Params!$H$3)*A_LEN+A_Y</f>
        <v>3.704489515864481</v>
      </c>
      <c r="G152">
        <f t="shared" si="33"/>
        <v>-2.046290780375408</v>
      </c>
      <c r="H152">
        <f t="shared" si="37"/>
        <v>-117.24382537204252</v>
      </c>
      <c r="I152" s="3">
        <f t="shared" si="34"/>
        <v>-2.3901713789725774</v>
      </c>
      <c r="J152" s="3">
        <f t="shared" si="35"/>
        <v>1.6656011182564106</v>
      </c>
      <c r="K152">
        <f>IF(AND(C152&gt;$H$366,C152&lt;$H$365),1,B_Y/COS(PI()/2+Data!G152)-BD_len)</f>
        <v>1.8734269654525688</v>
      </c>
      <c r="L152">
        <f>COS(G152)*K152+I152</f>
        <v>-3.247785225495482</v>
      </c>
      <c r="M152">
        <f>SIN(G152)*K152+J152</f>
        <v>0</v>
      </c>
      <c r="N152" s="5">
        <f>L152-COS(G152)*Params!$F$8</f>
        <v>-2.332229015044835</v>
      </c>
      <c r="O152" s="5">
        <f>M152-SIN(G152)*Params!$F$8</f>
        <v>1.7781329605811964</v>
      </c>
      <c r="P152" s="5">
        <f>D152+Params!$I$6</f>
        <v>5.201081170943102</v>
      </c>
      <c r="Q152" s="5">
        <f t="shared" si="38"/>
        <v>298</v>
      </c>
      <c r="R152" s="5">
        <f>A_X+COS(P152)*Params!$F$6</f>
        <v>-0.06088513068716084</v>
      </c>
      <c r="S152" s="5">
        <f>A_Y+SIN(P152)*Params!$F$6</f>
        <v>2.93465557699929</v>
      </c>
      <c r="T152" s="5">
        <f t="shared" si="39"/>
        <v>2.5488325961693836</v>
      </c>
      <c r="U152" s="5">
        <f t="shared" si="40"/>
        <v>-2.670628135496797</v>
      </c>
      <c r="V152" s="5">
        <f t="shared" si="41"/>
        <v>-153.01572081285863</v>
      </c>
      <c r="W152" s="5">
        <f>R152+COS(U152)*Params!$F$7</f>
        <v>-0.8096955733799925</v>
      </c>
      <c r="X152" s="5">
        <f>S152+SIN(U152)*Params!$F$7</f>
        <v>2.5533763623685166</v>
      </c>
      <c r="Y152" s="5">
        <f>W152+COS(G152)*Params!$F$8</f>
        <v>-1.7252517838306396</v>
      </c>
      <c r="Z152" s="5">
        <f>X152+SIN(G152)*Params!$F$8</f>
        <v>0.7752434017873202</v>
      </c>
      <c r="AA152" s="1">
        <f t="shared" si="42"/>
        <v>0.7300941461638119</v>
      </c>
      <c r="AB152" s="1">
        <f t="shared" si="43"/>
        <v>0.1</v>
      </c>
      <c r="AC152">
        <f t="shared" si="44"/>
        <v>-2.4553459299944516</v>
      </c>
      <c r="AD152">
        <f t="shared" si="45"/>
        <v>0.6752434017873202</v>
      </c>
      <c r="AE152">
        <f t="shared" si="46"/>
        <v>6.484677287597631</v>
      </c>
    </row>
    <row r="153" spans="1:31" ht="12.75">
      <c r="A153" s="1">
        <f t="shared" si="47"/>
        <v>0.4</v>
      </c>
      <c r="B153" s="1">
        <v>0.1</v>
      </c>
      <c r="C153">
        <v>149</v>
      </c>
      <c r="D153">
        <f t="shared" si="36"/>
        <v>2.600540585471551</v>
      </c>
      <c r="E153" s="2">
        <f>COS(D153+Params!$H$3)*A_LEN+A_X</f>
        <v>-1.3437725944000791</v>
      </c>
      <c r="F153" s="2">
        <f>SIN(D153+Params!$H$3)*A_LEN+A_Y</f>
        <v>3.687374755774113</v>
      </c>
      <c r="G153">
        <f t="shared" si="33"/>
        <v>-2.04500317754308</v>
      </c>
      <c r="H153">
        <f t="shared" si="37"/>
        <v>-117.17005116406106</v>
      </c>
      <c r="I153" s="3">
        <f t="shared" si="34"/>
        <v>-2.383300516882047</v>
      </c>
      <c r="J153" s="3">
        <f t="shared" si="35"/>
        <v>1.6620689229299526</v>
      </c>
      <c r="K153">
        <f>IF(AND(C153&gt;$H$366,C153&lt;$H$365),1,B_Y/COS(PI()/2+Data!G153)-BD_len)</f>
        <v>1.8682169914890512</v>
      </c>
      <c r="L153">
        <f>COS(G153)*K153+I153</f>
        <v>-3.236389974511708</v>
      </c>
      <c r="M153">
        <f>SIN(G153)*K153+J153</f>
        <v>0</v>
      </c>
      <c r="N153" s="5">
        <f>L153-COS(G153)*Params!$F$8</f>
        <v>-2.3231240514245712</v>
      </c>
      <c r="O153" s="5">
        <f>M153-SIN(G153)*Params!$F$8</f>
        <v>1.7793103590233492</v>
      </c>
      <c r="P153" s="5">
        <f>D153+Params!$I$6</f>
        <v>5.218534463463046</v>
      </c>
      <c r="Q153" s="5">
        <f t="shared" si="38"/>
        <v>299</v>
      </c>
      <c r="R153" s="5">
        <f>A_X+COS(P153)*Params!$F$6</f>
        <v>-0.051064292717773574</v>
      </c>
      <c r="S153" s="5">
        <f>A_Y+SIN(P153)*Params!$F$6</f>
        <v>2.9399878569499944</v>
      </c>
      <c r="T153" s="5">
        <f t="shared" si="39"/>
        <v>2.551358030800077</v>
      </c>
      <c r="U153" s="5">
        <f t="shared" si="40"/>
        <v>-2.6693042445469497</v>
      </c>
      <c r="V153" s="5">
        <f t="shared" si="41"/>
        <v>-152.93986744889682</v>
      </c>
      <c r="W153" s="5">
        <f>R153+COS(U153)*Params!$F$7</f>
        <v>-0.7993693072412811</v>
      </c>
      <c r="X153" s="5">
        <f>S153+SIN(U153)*Params!$F$7</f>
        <v>2.557717633372134</v>
      </c>
      <c r="Y153" s="5">
        <f>W153+COS(G153)*Params!$F$8</f>
        <v>-1.712635230328418</v>
      </c>
      <c r="Z153" s="5">
        <f>X153+SIN(G153)*Params!$F$8</f>
        <v>0.7784072743487849</v>
      </c>
      <c r="AA153" s="1">
        <f t="shared" si="42"/>
        <v>0.741682942134666</v>
      </c>
      <c r="AB153" s="1">
        <f t="shared" si="43"/>
        <v>0.1</v>
      </c>
      <c r="AC153">
        <f t="shared" si="44"/>
        <v>-2.454318172463084</v>
      </c>
      <c r="AD153">
        <f t="shared" si="45"/>
        <v>0.6784072743487849</v>
      </c>
      <c r="AE153">
        <f t="shared" si="46"/>
        <v>6.48391412157188</v>
      </c>
    </row>
    <row r="154" spans="1:31" ht="12.75">
      <c r="A154" s="1">
        <f t="shared" si="47"/>
        <v>0.40625</v>
      </c>
      <c r="B154" s="1">
        <v>0.1</v>
      </c>
      <c r="C154">
        <v>150</v>
      </c>
      <c r="D154">
        <f t="shared" si="36"/>
        <v>2.6179938779914944</v>
      </c>
      <c r="E154" s="2">
        <f>COS(D154+Params!$H$3)*A_LEN+A_X</f>
        <v>-1.3468931274972806</v>
      </c>
      <c r="F154" s="2">
        <f>SIN(D154+Params!$H$3)*A_LEN+A_Y</f>
        <v>3.6702029195179966</v>
      </c>
      <c r="G154">
        <f t="shared" si="33"/>
        <v>-2.0436489635632737</v>
      </c>
      <c r="H154">
        <f t="shared" si="37"/>
        <v>-117.09246041846055</v>
      </c>
      <c r="I154" s="3">
        <f t="shared" si="34"/>
        <v>-2.3760693059526625</v>
      </c>
      <c r="J154" s="3">
        <f t="shared" si="35"/>
        <v>1.6583635462261697</v>
      </c>
      <c r="K154">
        <f>IF(AND(C154&gt;$H$366,C154&lt;$H$365),1,B_Y/COS(PI()/2+Data!G154)-BD_len)</f>
        <v>1.8627589809724467</v>
      </c>
      <c r="L154">
        <f>COS(G154)*K154+I154</f>
        <v>-3.2244214555589874</v>
      </c>
      <c r="M154">
        <f>SIN(G154)*K154+J154</f>
        <v>0</v>
      </c>
      <c r="N154" s="5">
        <f>L154-COS(G154)*Params!$F$8</f>
        <v>-2.313565936114979</v>
      </c>
      <c r="O154" s="5">
        <f>M154-SIN(G154)*Params!$F$8</f>
        <v>1.780545484591277</v>
      </c>
      <c r="P154" s="5">
        <f>D154+Params!$I$6</f>
        <v>5.235987755982989</v>
      </c>
      <c r="Q154" s="5">
        <f t="shared" si="38"/>
        <v>300</v>
      </c>
      <c r="R154" s="5">
        <f>A_X+COS(P154)*Params!$F$6</f>
        <v>-0.0413380116265149</v>
      </c>
      <c r="S154" s="5">
        <f>A_Y+SIN(P154)*Params!$F$6</f>
        <v>2.945490722024431</v>
      </c>
      <c r="T154" s="5">
        <f t="shared" si="39"/>
        <v>2.553452006019173</v>
      </c>
      <c r="U154" s="5">
        <f t="shared" si="40"/>
        <v>-2.6678458084222734</v>
      </c>
      <c r="V154" s="5">
        <f t="shared" si="41"/>
        <v>-152.85630521426344</v>
      </c>
      <c r="W154" s="5">
        <f>R154+COS(U154)*Params!$F$7</f>
        <v>-0.7890847138085262</v>
      </c>
      <c r="X154" s="5">
        <f>S154+SIN(U154)*Params!$F$7</f>
        <v>2.562129550319183</v>
      </c>
      <c r="Y154" s="5">
        <f>W154+COS(G154)*Params!$F$8</f>
        <v>-1.6999402332525348</v>
      </c>
      <c r="Z154" s="5">
        <f>X154+SIN(G154)*Params!$F$8</f>
        <v>0.7815840657279063</v>
      </c>
      <c r="AA154" s="1">
        <f t="shared" si="42"/>
        <v>0.7532717381055202</v>
      </c>
      <c r="AB154" s="1">
        <f t="shared" si="43"/>
        <v>0.1</v>
      </c>
      <c r="AC154">
        <f t="shared" si="44"/>
        <v>-2.453211971358055</v>
      </c>
      <c r="AD154">
        <f t="shared" si="45"/>
        <v>0.6815840657279063</v>
      </c>
      <c r="AE154">
        <f t="shared" si="46"/>
        <v>6.482805815068657</v>
      </c>
    </row>
    <row r="155" spans="1:31" ht="12.75">
      <c r="A155" s="1">
        <f t="shared" si="47"/>
        <v>0.4125</v>
      </c>
      <c r="B155" s="1">
        <v>0.1</v>
      </c>
      <c r="C155">
        <v>151</v>
      </c>
      <c r="D155">
        <f t="shared" si="36"/>
        <v>2.6354471705114375</v>
      </c>
      <c r="E155" s="2">
        <f>COS(D155+Params!$H$3)*A_LEN+A_X</f>
        <v>-1.3497134954565606</v>
      </c>
      <c r="F155" s="2">
        <f>SIN(D155+Params!$H$3)*A_LEN+A_Y</f>
        <v>3.652979237803802</v>
      </c>
      <c r="G155">
        <f t="shared" si="33"/>
        <v>-2.0422293462787504</v>
      </c>
      <c r="H155">
        <f t="shared" si="37"/>
        <v>-117.01112233953353</v>
      </c>
      <c r="I155" s="3">
        <f t="shared" si="34"/>
        <v>-2.3684834755739796</v>
      </c>
      <c r="J155" s="3">
        <f t="shared" si="35"/>
        <v>1.6544897313462323</v>
      </c>
      <c r="K155">
        <f>IF(AND(C155&gt;$H$366,C155&lt;$H$365),1,B_Y/COS(PI()/2+Data!G155)-BD_len)</f>
        <v>1.8570609519336747</v>
      </c>
      <c r="L155">
        <f>COS(G155)*K155+I155</f>
        <v>-3.2118926930163054</v>
      </c>
      <c r="M155">
        <f>SIN(G155)*K155+J155</f>
        <v>0</v>
      </c>
      <c r="N155" s="5">
        <f>L155-COS(G155)*Params!$F$8</f>
        <v>-2.3035657836985246</v>
      </c>
      <c r="O155" s="5">
        <f>M155-SIN(G155)*Params!$F$8</f>
        <v>1.7818367562179225</v>
      </c>
      <c r="P155" s="5">
        <f>D155+Params!$I$6</f>
        <v>5.253441048502932</v>
      </c>
      <c r="Q155" s="5">
        <f t="shared" si="38"/>
        <v>301</v>
      </c>
      <c r="R155" s="5">
        <f>A_X+COS(P155)*Params!$F$6</f>
        <v>-0.03170925013282522</v>
      </c>
      <c r="S155" s="5">
        <f>A_Y+SIN(P155)*Params!$F$6</f>
        <v>2.951162495996591</v>
      </c>
      <c r="T155" s="5">
        <f t="shared" si="39"/>
        <v>2.555123244544984</v>
      </c>
      <c r="U155" s="5">
        <f t="shared" si="40"/>
        <v>-2.6662539105033702</v>
      </c>
      <c r="V155" s="5">
        <f t="shared" si="41"/>
        <v>-152.76509618209462</v>
      </c>
      <c r="W155" s="5">
        <f>R155+COS(U155)*Params!$F$7</f>
        <v>-0.7788447332743288</v>
      </c>
      <c r="X155" s="5">
        <f>S155+SIN(U155)*Params!$F$7</f>
        <v>2.5666114741201618</v>
      </c>
      <c r="Y155" s="5">
        <f>W155+COS(G155)*Params!$F$8</f>
        <v>-1.68717164259211</v>
      </c>
      <c r="Z155" s="5">
        <f>X155+SIN(G155)*Params!$F$8</f>
        <v>0.7847747179022393</v>
      </c>
      <c r="AA155" s="1">
        <f t="shared" si="42"/>
        <v>0.7648605340763742</v>
      </c>
      <c r="AB155" s="1">
        <f t="shared" si="43"/>
        <v>0.1</v>
      </c>
      <c r="AC155">
        <f t="shared" si="44"/>
        <v>-2.4520321766684843</v>
      </c>
      <c r="AD155">
        <f t="shared" si="45"/>
        <v>0.6847747179022393</v>
      </c>
      <c r="AE155">
        <f t="shared" si="46"/>
        <v>6.481378209695676</v>
      </c>
    </row>
    <row r="156" spans="1:31" ht="12.75">
      <c r="A156" s="1">
        <f t="shared" si="47"/>
        <v>0.41874999999999996</v>
      </c>
      <c r="B156" s="1">
        <v>0.1</v>
      </c>
      <c r="C156">
        <v>152</v>
      </c>
      <c r="D156">
        <f t="shared" si="36"/>
        <v>2.652900463031381</v>
      </c>
      <c r="E156" s="2">
        <f>COS(D156+Params!$H$3)*A_LEN+A_X</f>
        <v>-1.352232839166517</v>
      </c>
      <c r="F156" s="2">
        <f>SIN(D156+Params!$H$3)*A_LEN+A_Y</f>
        <v>3.63570895713183</v>
      </c>
      <c r="G156">
        <f t="shared" si="33"/>
        <v>-2.040745520390766</v>
      </c>
      <c r="H156">
        <f t="shared" si="37"/>
        <v>-116.92610537861977</v>
      </c>
      <c r="I156" s="3">
        <f t="shared" si="34"/>
        <v>-2.3605486721155082</v>
      </c>
      <c r="J156" s="3">
        <f t="shared" si="35"/>
        <v>1.6504522205904344</v>
      </c>
      <c r="K156">
        <f>IF(AND(C156&gt;$H$366,C156&lt;$H$365),1,B_Y/COS(PI()/2+Data!G156)-BD_len)</f>
        <v>1.8511309239368234</v>
      </c>
      <c r="L156">
        <f>COS(G156)*K156+I156</f>
        <v>-3.1988166275470036</v>
      </c>
      <c r="M156">
        <f>SIN(G156)*K156+J156</f>
        <v>0</v>
      </c>
      <c r="N156" s="5">
        <f>L156-COS(G156)*Params!$F$8</f>
        <v>-2.2931346527153798</v>
      </c>
      <c r="O156" s="5">
        <f>M156-SIN(G156)*Params!$F$8</f>
        <v>1.7831825931365217</v>
      </c>
      <c r="P156" s="5">
        <f>D156+Params!$I$6</f>
        <v>5.270894341022876</v>
      </c>
      <c r="Q156" s="5">
        <f t="shared" si="38"/>
        <v>302.00000000000006</v>
      </c>
      <c r="R156" s="5">
        <f>A_X+COS(P156)*Params!$F$6</f>
        <v>-0.022180941250731168</v>
      </c>
      <c r="S156" s="5">
        <f>A_Y+SIN(P156)*Params!$F$6</f>
        <v>2.957001451189179</v>
      </c>
      <c r="T156" s="5">
        <f t="shared" si="39"/>
        <v>2.5563805411431035</v>
      </c>
      <c r="U156" s="5">
        <f t="shared" si="40"/>
        <v>-2.6645295309011456</v>
      </c>
      <c r="V156" s="5">
        <f t="shared" si="41"/>
        <v>-152.66629650860872</v>
      </c>
      <c r="W156" s="5">
        <f>R156+COS(U156)*Params!$F$7</f>
        <v>-0.7686522019849165</v>
      </c>
      <c r="X156" s="5">
        <f>S156+SIN(U156)*Params!$F$7</f>
        <v>2.5711626564922097</v>
      </c>
      <c r="Y156" s="5">
        <f>W156+COS(G156)*Params!$F$8</f>
        <v>-1.6743341768165405</v>
      </c>
      <c r="Z156" s="5">
        <f>X156+SIN(G156)*Params!$F$8</f>
        <v>0.7879800633556879</v>
      </c>
      <c r="AA156" s="1">
        <f t="shared" si="42"/>
        <v>0.7764493300472284</v>
      </c>
      <c r="AB156" s="1">
        <f t="shared" si="43"/>
        <v>0.1</v>
      </c>
      <c r="AC156">
        <f t="shared" si="44"/>
        <v>-2.450783506863769</v>
      </c>
      <c r="AD156">
        <f t="shared" si="45"/>
        <v>0.687980063355688</v>
      </c>
      <c r="AE156">
        <f t="shared" si="46"/>
        <v>6.479656365090371</v>
      </c>
    </row>
    <row r="157" spans="1:31" ht="12.75">
      <c r="A157" s="1">
        <f t="shared" si="47"/>
        <v>0.42500000000000004</v>
      </c>
      <c r="B157" s="1">
        <v>0.1</v>
      </c>
      <c r="C157">
        <v>153</v>
      </c>
      <c r="D157">
        <f t="shared" si="36"/>
        <v>2.670353755551324</v>
      </c>
      <c r="E157" s="2">
        <f>COS(D157+Params!$H$3)*A_LEN+A_X</f>
        <v>-1.3544503912106487</v>
      </c>
      <c r="F157" s="2">
        <f>SIN(D157+Params!$H$3)*A_LEN+A_Y</f>
        <v>3.618397338196887</v>
      </c>
      <c r="G157">
        <f t="shared" si="33"/>
        <v>-2.039198667259048</v>
      </c>
      <c r="H157">
        <f t="shared" si="37"/>
        <v>-116.83747722264573</v>
      </c>
      <c r="I157" s="3">
        <f t="shared" si="34"/>
        <v>-2.352270460068212</v>
      </c>
      <c r="J157" s="3">
        <f t="shared" si="35"/>
        <v>1.646255751345464</v>
      </c>
      <c r="K157">
        <f>IF(AND(C157&gt;$H$366,C157&lt;$H$365),1,B_Y/COS(PI()/2+Data!G157)-BD_len)</f>
        <v>1.8449769076203317</v>
      </c>
      <c r="L157">
        <f>COS(G157)*K157+I157</f>
        <v>-3.1852061063304333</v>
      </c>
      <c r="M157">
        <f>SIN(G157)*K157+J157</f>
        <v>0</v>
      </c>
      <c r="N157" s="5">
        <f>L157-COS(G157)*Params!$F$8</f>
        <v>-2.2822835355145745</v>
      </c>
      <c r="O157" s="5">
        <f>M157-SIN(G157)*Params!$F$8</f>
        <v>1.7845814162181788</v>
      </c>
      <c r="P157" s="5">
        <f>D157+Params!$I$6</f>
        <v>5.288347633542818</v>
      </c>
      <c r="Q157" s="5">
        <f t="shared" si="38"/>
        <v>303</v>
      </c>
      <c r="R157" s="5">
        <f>A_X+COS(P157)*Params!$F$6</f>
        <v>-0.01275598739542233</v>
      </c>
      <c r="S157" s="5">
        <f>A_Y+SIN(P157)*Params!$F$6</f>
        <v>2.963005808999879</v>
      </c>
      <c r="T157" s="5">
        <f t="shared" si="39"/>
        <v>2.557232750684742</v>
      </c>
      <c r="U157" s="5">
        <f t="shared" si="40"/>
        <v>-2.662673551407957</v>
      </c>
      <c r="V157" s="5">
        <f t="shared" si="41"/>
        <v>-152.55995671678616</v>
      </c>
      <c r="W157" s="5">
        <f>R157+COS(U157)*Params!$F$7</f>
        <v>-0.7585098539806663</v>
      </c>
      <c r="X157" s="5">
        <f>S157+SIN(U157)*Params!$F$7</f>
        <v>2.575782244287642</v>
      </c>
      <c r="Y157" s="5">
        <f>W157+COS(G157)*Params!$F$8</f>
        <v>-1.6614324247965249</v>
      </c>
      <c r="Z157" s="5">
        <f>X157+SIN(G157)*Params!$F$8</f>
        <v>0.7912008280694631</v>
      </c>
      <c r="AA157" s="1">
        <f t="shared" si="42"/>
        <v>0.7880381260180827</v>
      </c>
      <c r="AB157" s="1">
        <f t="shared" si="43"/>
        <v>0.1</v>
      </c>
      <c r="AC157">
        <f t="shared" si="44"/>
        <v>-2.4494705508146075</v>
      </c>
      <c r="AD157">
        <f t="shared" si="45"/>
        <v>0.6912008280694631</v>
      </c>
      <c r="AE157">
        <f t="shared" si="46"/>
        <v>6.477664564031929</v>
      </c>
    </row>
    <row r="158" spans="1:31" ht="12.75">
      <c r="A158" s="1">
        <f t="shared" si="47"/>
        <v>0.43125</v>
      </c>
      <c r="B158" s="1">
        <v>0.1</v>
      </c>
      <c r="C158">
        <v>154</v>
      </c>
      <c r="D158">
        <f t="shared" si="36"/>
        <v>2.6878070480712677</v>
      </c>
      <c r="E158" s="2">
        <f>COS(D158+Params!$H$3)*A_LEN+A_X</f>
        <v>-1.356365476101125</v>
      </c>
      <c r="F158" s="2">
        <f>SIN(D158+Params!$H$3)*A_LEN+A_Y</f>
        <v>3.601049654285774</v>
      </c>
      <c r="G158">
        <f t="shared" si="33"/>
        <v>-2.0375899547355645</v>
      </c>
      <c r="H158">
        <f t="shared" si="37"/>
        <v>-116.7453047846003</v>
      </c>
      <c r="I158" s="3">
        <f t="shared" si="34"/>
        <v>-2.3436543232776796</v>
      </c>
      <c r="J158" s="3">
        <f t="shared" si="35"/>
        <v>1.6419050523085366</v>
      </c>
      <c r="K158">
        <f>IF(AND(C158&gt;$H$366,C158&lt;$H$365),1,B_Y/COS(PI()/2+Data!G158)-BD_len)</f>
        <v>1.8386068948060936</v>
      </c>
      <c r="L158">
        <f>COS(G158)*K158+I158</f>
        <v>-3.1710738739484423</v>
      </c>
      <c r="M158">
        <f>SIN(G158)*K158+J158</f>
        <v>0</v>
      </c>
      <c r="N158" s="5">
        <f>L158-COS(G158)*Params!$F$8</f>
        <v>-2.271023348729428</v>
      </c>
      <c r="O158" s="5">
        <f>M158-SIN(G158)*Params!$F$8</f>
        <v>1.7860316492304877</v>
      </c>
      <c r="P158" s="5">
        <f>D158+Params!$I$6</f>
        <v>5.305800926062762</v>
      </c>
      <c r="Q158" s="5">
        <f t="shared" si="38"/>
        <v>304</v>
      </c>
      <c r="R158" s="5">
        <f>A_X+COS(P158)*Params!$F$6</f>
        <v>-0.003437259499142642</v>
      </c>
      <c r="S158" s="5">
        <f>A_Y+SIN(P158)*Params!$F$6</f>
        <v>2.969173740443138</v>
      </c>
      <c r="T158" s="5">
        <f t="shared" si="39"/>
        <v>2.5576887770152457</v>
      </c>
      <c r="U158" s="5">
        <f t="shared" si="40"/>
        <v>-2.66068676018489</v>
      </c>
      <c r="V158" s="5">
        <f t="shared" si="41"/>
        <v>-152.4461219649308</v>
      </c>
      <c r="W158" s="5">
        <f>R158+COS(U158)*Params!$F$7</f>
        <v>-0.748420322339475</v>
      </c>
      <c r="X158" s="5">
        <f>S158+SIN(U158)*Params!$F$7</f>
        <v>2.5804692837201264</v>
      </c>
      <c r="Y158" s="5">
        <f>W158+COS(G158)*Params!$F$8</f>
        <v>-1.6484708475584893</v>
      </c>
      <c r="Z158" s="5">
        <f>X158+SIN(G158)*Params!$F$8</f>
        <v>0.7944376344896387</v>
      </c>
      <c r="AA158" s="1">
        <f t="shared" si="42"/>
        <v>0.7996269219889368</v>
      </c>
      <c r="AB158" s="1">
        <f t="shared" si="43"/>
        <v>0.1</v>
      </c>
      <c r="AC158">
        <f t="shared" si="44"/>
        <v>-2.448097769547426</v>
      </c>
      <c r="AD158">
        <f t="shared" si="45"/>
        <v>0.6944376344896387</v>
      </c>
      <c r="AE158">
        <f t="shared" si="46"/>
        <v>6.4754263174586475</v>
      </c>
    </row>
    <row r="159" spans="1:31" ht="12.75">
      <c r="A159" s="1">
        <f t="shared" si="47"/>
        <v>0.4375</v>
      </c>
      <c r="B159" s="1">
        <v>0.1</v>
      </c>
      <c r="C159">
        <v>155</v>
      </c>
      <c r="D159">
        <f t="shared" si="36"/>
        <v>2.705260340591211</v>
      </c>
      <c r="E159" s="2">
        <f>COS(D159+Params!$H$3)*A_LEN+A_X</f>
        <v>-1.357977510484534</v>
      </c>
      <c r="F159" s="2">
        <f>SIN(D159+Params!$H$3)*A_LEN+A_Y</f>
        <v>3.583671189671076</v>
      </c>
      <c r="G159">
        <f t="shared" si="33"/>
        <v>-2.035920537029898</v>
      </c>
      <c r="H159">
        <f t="shared" si="37"/>
        <v>-116.64965419582118</v>
      </c>
      <c r="I159" s="3">
        <f t="shared" si="34"/>
        <v>-2.3347056662579626</v>
      </c>
      <c r="J159" s="3">
        <f t="shared" si="35"/>
        <v>1.6374048399382284</v>
      </c>
      <c r="K159">
        <f>IF(AND(C159&gt;$H$366,C159&lt;$H$365),1,B_Y/COS(PI()/2+Data!G159)-BD_len)</f>
        <v>1.8320288491656722</v>
      </c>
      <c r="L159">
        <f>COS(G159)*K159+I159</f>
        <v>-3.156432563908369</v>
      </c>
      <c r="M159">
        <f>SIN(G159)*K159+J159</f>
        <v>0</v>
      </c>
      <c r="N159" s="5">
        <f>L159-COS(G159)*Params!$F$8</f>
        <v>-2.2593649243625937</v>
      </c>
      <c r="O159" s="5">
        <f>M159-SIN(G159)*Params!$F$8</f>
        <v>1.7875317200205905</v>
      </c>
      <c r="P159" s="5">
        <f>D159+Params!$I$6</f>
        <v>5.323254218582705</v>
      </c>
      <c r="Q159" s="5">
        <f t="shared" si="38"/>
        <v>305</v>
      </c>
      <c r="R159" s="5">
        <f>A_X+COS(P159)*Params!$F$6</f>
        <v>0.005772403863316622</v>
      </c>
      <c r="S159" s="5">
        <f>A_Y+SIN(P159)*Params!$F$6</f>
        <v>2.9755033667072874</v>
      </c>
      <c r="T159" s="5">
        <f t="shared" si="39"/>
        <v>2.5577575626032107</v>
      </c>
      <c r="U159" s="5">
        <f t="shared" si="40"/>
        <v>-2.6585698562036026</v>
      </c>
      <c r="V159" s="5">
        <f t="shared" si="41"/>
        <v>-152.32483230116858</v>
      </c>
      <c r="W159" s="5">
        <f>R159+COS(U159)*Params!$F$7</f>
        <v>-0.7383861403404599</v>
      </c>
      <c r="X159" s="5">
        <f>S159+SIN(U159)*Params!$F$7</f>
        <v>2.585222724497339</v>
      </c>
      <c r="Y159" s="5">
        <f>W159+COS(G159)*Params!$F$8</f>
        <v>-1.6354537798862352</v>
      </c>
      <c r="Z159" s="5">
        <f>X159+SIN(G159)*Params!$F$8</f>
        <v>0.7976910044767485</v>
      </c>
      <c r="AA159" s="1">
        <f t="shared" si="42"/>
        <v>0.8112157179597909</v>
      </c>
      <c r="AB159" s="1">
        <f t="shared" si="43"/>
        <v>0.1</v>
      </c>
      <c r="AC159">
        <f t="shared" si="44"/>
        <v>-2.446669497846026</v>
      </c>
      <c r="AD159">
        <f t="shared" si="45"/>
        <v>0.6976910044767485</v>
      </c>
      <c r="AE159">
        <f t="shared" si="46"/>
        <v>6.4729643694179</v>
      </c>
    </row>
    <row r="160" spans="1:31" ht="12.75">
      <c r="A160" s="1">
        <f t="shared" si="47"/>
        <v>0.44375</v>
      </c>
      <c r="B160" s="1">
        <v>0.1</v>
      </c>
      <c r="C160">
        <v>156</v>
      </c>
      <c r="D160">
        <f t="shared" si="36"/>
        <v>2.722713633111154</v>
      </c>
      <c r="E160" s="2">
        <f>COS(D160+Params!$H$3)*A_LEN+A_X</f>
        <v>-1.3592860033195866</v>
      </c>
      <c r="F160" s="2">
        <f>SIN(D160+Params!$H$3)*A_LEN+A_Y</f>
        <v>3.566267238001463</v>
      </c>
      <c r="G160">
        <f t="shared" si="33"/>
        <v>-2.0341915546041234</v>
      </c>
      <c r="H160">
        <f t="shared" si="37"/>
        <v>-116.55059079997201</v>
      </c>
      <c r="I160" s="3">
        <f t="shared" si="34"/>
        <v>-2.3254298155757818</v>
      </c>
      <c r="J160" s="3">
        <f t="shared" si="35"/>
        <v>1.6327598151219735</v>
      </c>
      <c r="K160">
        <f>IF(AND(C160&gt;$H$366,C160&lt;$H$365),1,B_Y/COS(PI()/2+Data!G160)-BD_len)</f>
        <v>1.8252506974316578</v>
      </c>
      <c r="L160">
        <f>COS(G160)*K160+I160</f>
        <v>-3.1412946907834436</v>
      </c>
      <c r="M160">
        <f>SIN(G160)*K160+J160</f>
        <v>0</v>
      </c>
      <c r="N160" s="5">
        <f>L160-COS(G160)*Params!$F$8</f>
        <v>-2.247319001465062</v>
      </c>
      <c r="O160" s="5">
        <f>M160-SIN(G160)*Params!$F$8</f>
        <v>1.789080061626009</v>
      </c>
      <c r="P160" s="5">
        <f>D160+Params!$I$6</f>
        <v>5.340707511102648</v>
      </c>
      <c r="Q160" s="5">
        <f t="shared" si="38"/>
        <v>306</v>
      </c>
      <c r="R160" s="5">
        <f>A_X+COS(P160)*Params!$F$6</f>
        <v>0.014870197339279745</v>
      </c>
      <c r="S160" s="5">
        <f>A_Y+SIN(P160)*Params!$F$6</f>
        <v>2.9819927597268503</v>
      </c>
      <c r="T160" s="5">
        <f t="shared" si="39"/>
        <v>2.557448078940657</v>
      </c>
      <c r="U160" s="5">
        <f t="shared" si="40"/>
        <v>-2.6563234534601077</v>
      </c>
      <c r="V160" s="5">
        <f t="shared" si="41"/>
        <v>-152.19612290487973</v>
      </c>
      <c r="W160" s="5">
        <f>R160+COS(U160)*Params!$F$7</f>
        <v>-0.728409742464229</v>
      </c>
      <c r="X160" s="5">
        <f>S160+SIN(U160)*Params!$F$7</f>
        <v>2.5900414238687026</v>
      </c>
      <c r="Y160" s="5">
        <f>W160+COS(G160)*Params!$F$8</f>
        <v>-1.6223854317826107</v>
      </c>
      <c r="Z160" s="5">
        <f>X160+SIN(G160)*Params!$F$8</f>
        <v>0.8009613622426937</v>
      </c>
      <c r="AA160" s="1">
        <f t="shared" si="42"/>
        <v>0.822804513930645</v>
      </c>
      <c r="AB160" s="1">
        <f t="shared" si="43"/>
        <v>0.1</v>
      </c>
      <c r="AC160">
        <f t="shared" si="44"/>
        <v>-2.4451899457132558</v>
      </c>
      <c r="AD160">
        <f t="shared" si="45"/>
        <v>0.7009613622426937</v>
      </c>
      <c r="AE160">
        <f t="shared" si="46"/>
        <v>6.4703007019743275</v>
      </c>
    </row>
    <row r="161" spans="1:31" ht="12.75">
      <c r="A161" s="1">
        <f t="shared" si="47"/>
        <v>0.44999999999999996</v>
      </c>
      <c r="B161" s="1">
        <v>0.1</v>
      </c>
      <c r="C161">
        <v>157</v>
      </c>
      <c r="D161">
        <f t="shared" si="36"/>
        <v>2.7401669256310974</v>
      </c>
      <c r="E161" s="2">
        <f>COS(D161+Params!$H$3)*A_LEN+A_X</f>
        <v>-1.3602905560266896</v>
      </c>
      <c r="F161" s="2">
        <f>SIN(D161+Params!$H$3)*A_LEN+A_Y</f>
        <v>3.5488431006892096</v>
      </c>
      <c r="G161">
        <f t="shared" si="33"/>
        <v>-2.032404134095218</v>
      </c>
      <c r="H161">
        <f t="shared" si="37"/>
        <v>-116.44817914859662</v>
      </c>
      <c r="I161" s="3">
        <f t="shared" si="34"/>
        <v>-2.315832021295643</v>
      </c>
      <c r="J161" s="3">
        <f t="shared" si="35"/>
        <v>1.6279746600504934</v>
      </c>
      <c r="K161">
        <f>IF(AND(C161&gt;$H$366,C161&lt;$H$365),1,B_Y/COS(PI()/2+Data!G161)-BD_len)</f>
        <v>1.81828032114137</v>
      </c>
      <c r="L161">
        <f>COS(G161)*K161+I161</f>
        <v>-3.125672642951189</v>
      </c>
      <c r="M161">
        <f>SIN(G161)*K161+J161</f>
        <v>0</v>
      </c>
      <c r="N161" s="5">
        <f>L161-COS(G161)*Params!$F$8</f>
        <v>-2.234896218392853</v>
      </c>
      <c r="O161" s="5">
        <f>M161-SIN(G161)*Params!$F$8</f>
        <v>1.7906751133165022</v>
      </c>
      <c r="P161" s="5">
        <f>D161+Params!$I$6</f>
        <v>5.358160803622592</v>
      </c>
      <c r="Q161" s="5">
        <f t="shared" si="38"/>
        <v>307.00000000000006</v>
      </c>
      <c r="R161" s="5">
        <f>A_X+COS(P161)*Params!$F$6</f>
        <v>0.02385334965272201</v>
      </c>
      <c r="S161" s="5">
        <f>A_Y+SIN(P161)*Params!$F$6</f>
        <v>2.98863994276985</v>
      </c>
      <c r="T161" s="5">
        <f t="shared" si="39"/>
        <v>2.5567693176650215</v>
      </c>
      <c r="U161" s="5">
        <f t="shared" si="40"/>
        <v>-2.6539480849768844</v>
      </c>
      <c r="V161" s="5">
        <f t="shared" si="41"/>
        <v>-152.06002431600263</v>
      </c>
      <c r="W161" s="5">
        <f>R161+COS(U161)*Params!$F$7</f>
        <v>-0.7184934652449181</v>
      </c>
      <c r="X161" s="5">
        <f>S161+SIN(U161)*Params!$F$7</f>
        <v>2.594924150596583</v>
      </c>
      <c r="Y161" s="5">
        <f>W161+COS(G161)*Params!$F$8</f>
        <v>-1.6092698898032536</v>
      </c>
      <c r="Z161" s="5">
        <f>X161+SIN(G161)*Params!$F$8</f>
        <v>0.8042490372800808</v>
      </c>
      <c r="AA161" s="1">
        <f t="shared" si="42"/>
        <v>0.8343933099014992</v>
      </c>
      <c r="AB161" s="1">
        <f t="shared" si="43"/>
        <v>0.1</v>
      </c>
      <c r="AC161">
        <f t="shared" si="44"/>
        <v>-2.4436631997047527</v>
      </c>
      <c r="AD161">
        <f t="shared" si="45"/>
        <v>0.7042490372800808</v>
      </c>
      <c r="AE161">
        <f t="shared" si="46"/>
        <v>6.467456540101191</v>
      </c>
    </row>
    <row r="162" spans="1:31" ht="12.75">
      <c r="A162" s="1">
        <f t="shared" si="47"/>
        <v>0.45625000000000004</v>
      </c>
      <c r="B162" s="1">
        <v>0.1</v>
      </c>
      <c r="C162">
        <v>158</v>
      </c>
      <c r="D162">
        <f t="shared" si="36"/>
        <v>2.7576202181510405</v>
      </c>
      <c r="E162" s="2">
        <f>COS(D162+Params!$H$3)*A_LEN+A_X</f>
        <v>-1.3609908626093572</v>
      </c>
      <c r="F162" s="2">
        <f>SIN(D162+Params!$H$3)*A_LEN+A_Y</f>
        <v>3.5314040852953323</v>
      </c>
      <c r="G162">
        <f t="shared" si="33"/>
        <v>-2.0305593882631205</v>
      </c>
      <c r="H162">
        <f t="shared" si="37"/>
        <v>-116.34248299814308</v>
      </c>
      <c r="I162" s="3">
        <f t="shared" si="34"/>
        <v>-2.305917458477162</v>
      </c>
      <c r="J162" s="3">
        <f t="shared" si="35"/>
        <v>1.6230540352896643</v>
      </c>
      <c r="K162">
        <f>IF(AND(C162&gt;$H$366,C162&lt;$H$365),1,B_Y/COS(PI()/2+Data!G162)-BD_len)</f>
        <v>1.8111255488993194</v>
      </c>
      <c r="L162">
        <f>COS(G162)*K162+I162</f>
        <v>-3.1095786759101034</v>
      </c>
      <c r="M162">
        <f>SIN(G162)*K162+J162</f>
        <v>0</v>
      </c>
      <c r="N162" s="5">
        <f>L162-COS(G162)*Params!$F$8</f>
        <v>-2.2221071056245947</v>
      </c>
      <c r="O162" s="5">
        <f>M162-SIN(G162)*Params!$F$8</f>
        <v>1.7923153215701118</v>
      </c>
      <c r="P162" s="5">
        <f>D162+Params!$I$6</f>
        <v>5.3756140961425345</v>
      </c>
      <c r="Q162" s="5">
        <f t="shared" si="38"/>
        <v>308</v>
      </c>
      <c r="R162" s="5">
        <f>A_X+COS(P162)*Params!$F$6</f>
        <v>0.03271912444842573</v>
      </c>
      <c r="S162" s="5">
        <f>A_Y+SIN(P162)*Params!$F$6</f>
        <v>2.9954428910399367</v>
      </c>
      <c r="T162" s="5">
        <f t="shared" si="39"/>
        <v>2.555730282374038</v>
      </c>
      <c r="U162" s="5">
        <f t="shared" si="40"/>
        <v>-2.651444206608815</v>
      </c>
      <c r="V162" s="5">
        <f t="shared" si="41"/>
        <v>-151.91656265309817</v>
      </c>
      <c r="W162" s="5">
        <f>R162+COS(U162)*Params!$F$7</f>
        <v>-0.7086395479882055</v>
      </c>
      <c r="X162" s="5">
        <f>S162+SIN(U162)*Params!$F$7</f>
        <v>2.5998695888590517</v>
      </c>
      <c r="Y162" s="5">
        <f>W162+COS(G162)*Params!$F$8</f>
        <v>-1.596111118273714</v>
      </c>
      <c r="Z162" s="5">
        <f>X162+SIN(G162)*Params!$F$8</f>
        <v>0.80755426728894</v>
      </c>
      <c r="AA162" s="1">
        <f t="shared" si="42"/>
        <v>0.8459821058723535</v>
      </c>
      <c r="AB162" s="1">
        <f t="shared" si="43"/>
        <v>0.1</v>
      </c>
      <c r="AC162">
        <f t="shared" si="44"/>
        <v>-2.4420932241460673</v>
      </c>
      <c r="AD162">
        <f t="shared" si="45"/>
        <v>0.70755426728894</v>
      </c>
      <c r="AE162">
        <f t="shared" si="46"/>
        <v>6.464452356578923</v>
      </c>
    </row>
    <row r="163" spans="1:31" ht="12.75">
      <c r="A163" s="1">
        <f t="shared" si="47"/>
        <v>0.4625</v>
      </c>
      <c r="B163" s="1">
        <v>0.1</v>
      </c>
      <c r="C163">
        <v>159</v>
      </c>
      <c r="D163">
        <f t="shared" si="36"/>
        <v>2.775073510670984</v>
      </c>
      <c r="E163" s="2">
        <f>COS(D163+Params!$H$3)*A_LEN+A_X</f>
        <v>-1.3613867097474202</v>
      </c>
      <c r="F163" s="2">
        <f>SIN(D163+Params!$H$3)*A_LEN+A_Y</f>
        <v>3.5139555039128707</v>
      </c>
      <c r="G163">
        <f t="shared" si="33"/>
        <v>-2.0286584159626475</v>
      </c>
      <c r="H163">
        <f t="shared" si="37"/>
        <v>-116.2335653083547</v>
      </c>
      <c r="I163" s="3">
        <f t="shared" si="34"/>
        <v>-2.2956912287164633</v>
      </c>
      <c r="J163" s="3">
        <f t="shared" si="35"/>
        <v>1.6180025770405084</v>
      </c>
      <c r="K163">
        <f>IF(AND(C163&gt;$H$366,C163&lt;$H$365),1,B_Y/COS(PI()/2+Data!G163)-BD_len)</f>
        <v>1.8037941491441174</v>
      </c>
      <c r="L163">
        <f>COS(G163)*K163+I163</f>
        <v>-3.0930249061544757</v>
      </c>
      <c r="M163">
        <f>SIN(G163)*K163+J163</f>
        <v>0</v>
      </c>
      <c r="N163" s="5">
        <f>L163-COS(G163)*Params!$F$8</f>
        <v>-2.2089620791225335</v>
      </c>
      <c r="O163" s="5">
        <f>M163-SIN(G163)*Params!$F$8</f>
        <v>1.7939991409864973</v>
      </c>
      <c r="P163" s="5">
        <f>D163+Params!$I$6</f>
        <v>5.3930673886624785</v>
      </c>
      <c r="Q163" s="5">
        <f t="shared" si="38"/>
        <v>309</v>
      </c>
      <c r="R163" s="5">
        <f>A_X+COS(P163)*Params!$F$6</f>
        <v>0.04146482112550531</v>
      </c>
      <c r="S163" s="5">
        <f>A_Y+SIN(P163)*Params!$F$6</f>
        <v>3.0023995322931682</v>
      </c>
      <c r="T163" s="5">
        <f t="shared" si="39"/>
        <v>2.55433998110473</v>
      </c>
      <c r="U163" s="5">
        <f t="shared" si="40"/>
        <v>-2.6488122006675683</v>
      </c>
      <c r="V163" s="5">
        <f t="shared" si="41"/>
        <v>-151.76575982101136</v>
      </c>
      <c r="W163" s="5">
        <f>R163+COS(U163)*Params!$F$7</f>
        <v>-0.6988501333686344</v>
      </c>
      <c r="X163" s="5">
        <f>S163+SIN(U163)*Params!$F$7</f>
        <v>2.6048763420921013</v>
      </c>
      <c r="Y163" s="5">
        <f>W163+COS(G163)*Params!$F$8</f>
        <v>-1.5829129604005767</v>
      </c>
      <c r="Z163" s="5">
        <f>X163+SIN(G163)*Params!$F$8</f>
        <v>0.810877201105604</v>
      </c>
      <c r="AA163" s="1">
        <f t="shared" si="42"/>
        <v>0.8575709018432076</v>
      </c>
      <c r="AB163" s="1">
        <f t="shared" si="43"/>
        <v>0.1</v>
      </c>
      <c r="AC163">
        <f t="shared" si="44"/>
        <v>-2.4404838622437843</v>
      </c>
      <c r="AD163">
        <f t="shared" si="45"/>
        <v>0.710877201105604</v>
      </c>
      <c r="AE163">
        <f t="shared" si="46"/>
        <v>6.461307876924076</v>
      </c>
    </row>
    <row r="164" spans="1:31" ht="12.75">
      <c r="A164" s="1">
        <f t="shared" si="47"/>
        <v>0.46875</v>
      </c>
      <c r="B164" s="1">
        <v>0.1</v>
      </c>
      <c r="C164">
        <v>160</v>
      </c>
      <c r="D164">
        <f t="shared" si="36"/>
        <v>2.792526803190927</v>
      </c>
      <c r="E164" s="2">
        <f>COS(D164+Params!$H$3)*A_LEN+A_X</f>
        <v>-1.361477976862006</v>
      </c>
      <c r="F164" s="2">
        <f>SIN(D164+Params!$H$3)*A_LEN+A_Y</f>
        <v>3.4965026715487126</v>
      </c>
      <c r="G164">
        <f t="shared" si="33"/>
        <v>-2.026702302137573</v>
      </c>
      <c r="H164">
        <f t="shared" si="37"/>
        <v>-116.12148824193073</v>
      </c>
      <c r="I164" s="3">
        <f t="shared" si="34"/>
        <v>-2.2851583617242093</v>
      </c>
      <c r="J164" s="3">
        <f t="shared" si="35"/>
        <v>1.6128248945783215</v>
      </c>
      <c r="K164">
        <f>IF(AND(C164&gt;$H$366,C164&lt;$H$365),1,B_Y/COS(PI()/2+Data!G164)-BD_len)</f>
        <v>1.7962938234049606</v>
      </c>
      <c r="L164">
        <f>COS(G164)*K164+I164</f>
        <v>-3.07602330558709</v>
      </c>
      <c r="M164">
        <f>SIN(G164)*K164+J164</f>
        <v>0</v>
      </c>
      <c r="N164" s="5">
        <f>L164-COS(G164)*Params!$F$8</f>
        <v>-2.1954714342192325</v>
      </c>
      <c r="O164" s="5">
        <f>M164-SIN(G164)*Params!$F$8</f>
        <v>1.7957250351405596</v>
      </c>
      <c r="P164" s="5">
        <f>D164+Params!$I$6</f>
        <v>5.410520681182422</v>
      </c>
      <c r="Q164" s="5">
        <f t="shared" si="38"/>
        <v>310</v>
      </c>
      <c r="R164" s="5">
        <f>A_X+COS(P164)*Params!$F$6</f>
        <v>0.05008777566003003</v>
      </c>
      <c r="S164" s="5">
        <f>A_Y+SIN(P164)*Params!$F$6</f>
        <v>3.009507747469227</v>
      </c>
      <c r="T164" s="5">
        <f t="shared" si="39"/>
        <v>2.552607419448105</v>
      </c>
      <c r="U164" s="5">
        <f t="shared" si="40"/>
        <v>-2.646052379378297</v>
      </c>
      <c r="V164" s="5">
        <f t="shared" si="41"/>
        <v>-151.60763370892576</v>
      </c>
      <c r="W164" s="5">
        <f>R164+COS(U164)*Params!$F$7</f>
        <v>-0.6891272679188352</v>
      </c>
      <c r="X164" s="5">
        <f>S164+SIN(U164)*Params!$F$7</f>
        <v>2.609942936778908</v>
      </c>
      <c r="Y164" s="5">
        <f>W164+COS(G164)*Params!$F$8</f>
        <v>-1.5696791392866927</v>
      </c>
      <c r="Z164" s="5">
        <f>X164+SIN(G164)*Params!$F$8</f>
        <v>0.8142179016383484</v>
      </c>
      <c r="AA164" s="1">
        <f t="shared" si="42"/>
        <v>0.8691596978140617</v>
      </c>
      <c r="AB164" s="1">
        <f t="shared" si="43"/>
        <v>0.1</v>
      </c>
      <c r="AC164">
        <f t="shared" si="44"/>
        <v>-2.4388388371007546</v>
      </c>
      <c r="AD164">
        <f t="shared" si="45"/>
        <v>0.7142179016383484</v>
      </c>
      <c r="AE164">
        <f t="shared" si="46"/>
        <v>6.458042084371646</v>
      </c>
    </row>
    <row r="165" spans="1:31" ht="12.75">
      <c r="A165" s="1">
        <f t="shared" si="47"/>
        <v>0.475</v>
      </c>
      <c r="B165" s="1">
        <v>0.1</v>
      </c>
      <c r="C165">
        <v>161</v>
      </c>
      <c r="D165">
        <f t="shared" si="36"/>
        <v>2.8099800957108707</v>
      </c>
      <c r="E165" s="2">
        <f>COS(D165+Params!$H$3)*A_LEN+A_X</f>
        <v>-1.3612646361522671</v>
      </c>
      <c r="F165" s="2">
        <f>SIN(D165+Params!$H$3)*A_LEN+A_Y</f>
        <v>3.47905090450468</v>
      </c>
      <c r="G165">
        <f t="shared" si="33"/>
        <v>-2.0246921178352926</v>
      </c>
      <c r="H165">
        <f t="shared" si="37"/>
        <v>-116.00631316536662</v>
      </c>
      <c r="I165" s="3">
        <f t="shared" si="34"/>
        <v>-2.2743238169335767</v>
      </c>
      <c r="J165" s="3">
        <f t="shared" si="35"/>
        <v>1.6075255678622717</v>
      </c>
      <c r="K165">
        <f>IF(AND(C165&gt;$H$366,C165&lt;$H$365),1,B_Y/COS(PI()/2+Data!G165)-BD_len)</f>
        <v>1.7886322000325219</v>
      </c>
      <c r="L165">
        <f>COS(G165)*K165+I165</f>
        <v>-3.0585856964497626</v>
      </c>
      <c r="M165">
        <f>SIN(G165)*K165+J165</f>
        <v>0</v>
      </c>
      <c r="N165" s="5">
        <f>L165-COS(G165)*Params!$F$8</f>
        <v>-2.181645340012116</v>
      </c>
      <c r="O165" s="5">
        <f>M165-SIN(G165)*Params!$F$8</f>
        <v>1.7974914773792428</v>
      </c>
      <c r="P165" s="5">
        <f>D165+Params!$I$6</f>
        <v>5.427973973702365</v>
      </c>
      <c r="Q165" s="5">
        <f t="shared" si="38"/>
        <v>311</v>
      </c>
      <c r="R165" s="5">
        <f>A_X+COS(P165)*Params!$F$6</f>
        <v>0.05858536141651666</v>
      </c>
      <c r="S165" s="5">
        <f>A_Y+SIN(P165)*Params!$F$6</f>
        <v>3.016765371336912</v>
      </c>
      <c r="T165" s="5">
        <f t="shared" si="39"/>
        <v>2.550541594271719</v>
      </c>
      <c r="U165" s="5">
        <f t="shared" si="40"/>
        <v>-2.643164988181819</v>
      </c>
      <c r="V165" s="5">
        <f t="shared" si="41"/>
        <v>-151.44219837956436</v>
      </c>
      <c r="W165" s="5">
        <f>R165+COS(U165)*Params!$F$7</f>
        <v>-0.6794729024225215</v>
      </c>
      <c r="X165" s="5">
        <f>S165+SIN(U165)*Params!$F$7</f>
        <v>2.615067826193555</v>
      </c>
      <c r="Y165" s="5">
        <f>W165+COS(G165)*Params!$F$8</f>
        <v>-1.5564132588601682</v>
      </c>
      <c r="Z165" s="5">
        <f>X165+SIN(G165)*Params!$F$8</f>
        <v>0.8175763488143124</v>
      </c>
      <c r="AA165" s="1">
        <f t="shared" si="42"/>
        <v>0.8807484937849158</v>
      </c>
      <c r="AB165" s="1">
        <f t="shared" si="43"/>
        <v>0.1</v>
      </c>
      <c r="AC165">
        <f t="shared" si="44"/>
        <v>-2.437161752645084</v>
      </c>
      <c r="AD165">
        <f t="shared" si="45"/>
        <v>0.7175763488143124</v>
      </c>
      <c r="AE165">
        <f t="shared" si="46"/>
        <v>6.454673224933738</v>
      </c>
    </row>
    <row r="166" spans="1:31" ht="12.75">
      <c r="A166" s="1">
        <f t="shared" si="47"/>
        <v>0.48124999999999996</v>
      </c>
      <c r="B166" s="1">
        <v>0.1</v>
      </c>
      <c r="C166">
        <v>162</v>
      </c>
      <c r="D166">
        <f t="shared" si="36"/>
        <v>2.827433388230814</v>
      </c>
      <c r="E166" s="2">
        <f>COS(D166+Params!$H$3)*A_LEN+A_X</f>
        <v>-1.3607467526038504</v>
      </c>
      <c r="F166" s="2">
        <f>SIN(D166+Params!$H$3)*A_LEN+A_Y</f>
        <v>3.461605518758074</v>
      </c>
      <c r="G166">
        <f t="shared" si="33"/>
        <v>-2.0226289202405296</v>
      </c>
      <c r="H166">
        <f t="shared" si="37"/>
        <v>-115.88810065088516</v>
      </c>
      <c r="I166" s="3">
        <f t="shared" si="34"/>
        <v>-2.2631924851317353</v>
      </c>
      <c r="J166" s="3">
        <f t="shared" si="35"/>
        <v>1.602109145306935</v>
      </c>
      <c r="K166">
        <f>IF(AND(C166&gt;$H$366,C166&lt;$H$365),1,B_Y/COS(PI()/2+Data!G166)-BD_len)</f>
        <v>1.780816828388466</v>
      </c>
      <c r="L166">
        <f>COS(G166)*K166+I166</f>
        <v>-3.0407237467511234</v>
      </c>
      <c r="M166">
        <f>SIN(G166)*K166+J166</f>
        <v>0</v>
      </c>
      <c r="N166" s="5">
        <f>L166-COS(G166)*Params!$F$8</f>
        <v>-2.167493834247424</v>
      </c>
      <c r="O166" s="5">
        <f>M166-SIN(G166)*Params!$F$8</f>
        <v>1.799296951564355</v>
      </c>
      <c r="P166" s="5">
        <f>D166+Params!$I$6</f>
        <v>5.445427266222309</v>
      </c>
      <c r="Q166" s="5">
        <f t="shared" si="38"/>
        <v>312.00000000000006</v>
      </c>
      <c r="R166" s="5">
        <f>A_X+COS(P166)*Params!$F$6</f>
        <v>0.06695498994802629</v>
      </c>
      <c r="S166" s="5">
        <f>A_Y+SIN(P166)*Params!$F$6</f>
        <v>3.0241701931536866</v>
      </c>
      <c r="T166" s="5">
        <f t="shared" si="39"/>
        <v>2.548151488022246</v>
      </c>
      <c r="U166" s="5">
        <f t="shared" si="40"/>
        <v>-2.640150208894739</v>
      </c>
      <c r="V166" s="5">
        <f t="shared" si="41"/>
        <v>-151.26946425025122</v>
      </c>
      <c r="W166" s="5">
        <f>R166+COS(U166)*Params!$F$7</f>
        <v>-0.6698888922225504</v>
      </c>
      <c r="X166" s="5">
        <f>S166+SIN(U166)*Params!$F$7</f>
        <v>2.62024939410629</v>
      </c>
      <c r="Y166" s="5">
        <f>W166+COS(G166)*Params!$F$8</f>
        <v>-1.54311880472625</v>
      </c>
      <c r="Z166" s="5">
        <f>X166+SIN(G166)*Params!$F$8</f>
        <v>0.820952442541935</v>
      </c>
      <c r="AA166" s="1">
        <f t="shared" si="42"/>
        <v>0.8923372897557699</v>
      </c>
      <c r="AB166" s="1">
        <f t="shared" si="43"/>
        <v>0.1</v>
      </c>
      <c r="AC166">
        <f t="shared" si="44"/>
        <v>-2.43545609448202</v>
      </c>
      <c r="AD166">
        <f t="shared" si="45"/>
        <v>0.720952442541935</v>
      </c>
      <c r="AE166">
        <f t="shared" si="46"/>
        <v>6.451218812556795</v>
      </c>
    </row>
    <row r="167" spans="1:31" ht="12.75">
      <c r="A167" s="1">
        <f t="shared" si="47"/>
        <v>0.48750000000000004</v>
      </c>
      <c r="B167" s="1">
        <v>0.1</v>
      </c>
      <c r="C167">
        <v>163</v>
      </c>
      <c r="D167">
        <f t="shared" si="36"/>
        <v>2.8448866807507573</v>
      </c>
      <c r="E167" s="2">
        <f>COS(D167+Params!$H$3)*A_LEN+A_X</f>
        <v>-1.3599244839691014</v>
      </c>
      <c r="F167" s="2">
        <f>SIN(D167+Params!$H$3)*A_LEN+A_Y</f>
        <v>3.4441718283423897</v>
      </c>
      <c r="G167">
        <f t="shared" si="33"/>
        <v>-2.020513752726665</v>
      </c>
      <c r="H167">
        <f t="shared" si="37"/>
        <v>-115.76691047937753</v>
      </c>
      <c r="I167" s="3">
        <f t="shared" si="34"/>
        <v>-2.2517691901091794</v>
      </c>
      <c r="J167" s="3">
        <f t="shared" si="35"/>
        <v>1.596580141707646</v>
      </c>
      <c r="K167">
        <f>IF(AND(C167&gt;$H$366,C167&lt;$H$365),1,B_Y/COS(PI()/2+Data!G167)-BD_len)</f>
        <v>1.7728551734777254</v>
      </c>
      <c r="L167">
        <f>COS(G167)*K167+I167</f>
        <v>-3.0224489661715386</v>
      </c>
      <c r="M167">
        <f>SIN(G167)*K167+J167</f>
        <v>0</v>
      </c>
      <c r="N167" s="5">
        <f>L167-COS(G167)*Params!$F$8</f>
        <v>-2.1530268186753574</v>
      </c>
      <c r="O167" s="5">
        <f>M167-SIN(G167)*Params!$F$8</f>
        <v>1.801139952764118</v>
      </c>
      <c r="P167" s="5">
        <f>D167+Params!$I$6</f>
        <v>5.462880558742252</v>
      </c>
      <c r="Q167" s="5">
        <f t="shared" si="38"/>
        <v>313</v>
      </c>
      <c r="R167" s="5">
        <f>A_X+COS(P167)*Params!$F$6</f>
        <v>0.07519411178462881</v>
      </c>
      <c r="S167" s="5">
        <f>A_Y+SIN(P167)*Params!$F$6</f>
        <v>3.031719957339093</v>
      </c>
      <c r="T167" s="5">
        <f t="shared" si="39"/>
        <v>2.545446063580942</v>
      </c>
      <c r="U167" s="5">
        <f t="shared" si="40"/>
        <v>-2.637008162739403</v>
      </c>
      <c r="V167" s="5">
        <f t="shared" si="41"/>
        <v>-151.08943826651515</v>
      </c>
      <c r="W167" s="5">
        <f>R167+COS(U167)*Params!$F$7</f>
        <v>-0.6603769974548015</v>
      </c>
      <c r="X167" s="5">
        <f>S167+SIN(U167)*Params!$F$7</f>
        <v>2.625485958457207</v>
      </c>
      <c r="Y167" s="5">
        <f>W167+COS(G167)*Params!$F$8</f>
        <v>-1.5297991449509825</v>
      </c>
      <c r="Z167" s="5">
        <f>X167+SIN(G167)*Params!$F$8</f>
        <v>0.8243460056930887</v>
      </c>
      <c r="AA167" s="1">
        <f t="shared" si="42"/>
        <v>0.9039260857266243</v>
      </c>
      <c r="AB167" s="1">
        <f t="shared" si="43"/>
        <v>0.1</v>
      </c>
      <c r="AC167">
        <f t="shared" si="44"/>
        <v>-2.4337252306776067</v>
      </c>
      <c r="AD167">
        <f t="shared" si="45"/>
        <v>0.7243460056930887</v>
      </c>
      <c r="AE167">
        <f t="shared" si="46"/>
        <v>6.4476956344003025</v>
      </c>
    </row>
    <row r="168" spans="1:31" ht="12.75">
      <c r="A168" s="1">
        <f t="shared" si="47"/>
        <v>0.49375</v>
      </c>
      <c r="B168" s="1">
        <v>0.1</v>
      </c>
      <c r="C168">
        <v>164</v>
      </c>
      <c r="D168">
        <f t="shared" si="36"/>
        <v>2.8623399732707004</v>
      </c>
      <c r="E168" s="2">
        <f>COS(D168+Params!$H$3)*A_LEN+A_X</f>
        <v>-1.3587980807190119</v>
      </c>
      <c r="F168" s="2">
        <f>SIN(D168+Params!$H$3)*A_LEN+A_Y</f>
        <v>3.426755143728612</v>
      </c>
      <c r="G168">
        <f t="shared" si="33"/>
        <v>-2.018347644923352</v>
      </c>
      <c r="H168">
        <f t="shared" si="37"/>
        <v>-115.64280164427734</v>
      </c>
      <c r="I168" s="3">
        <f t="shared" si="34"/>
        <v>-2.240058690321735</v>
      </c>
      <c r="J168" s="3">
        <f t="shared" si="35"/>
        <v>1.5909430363118187</v>
      </c>
      <c r="K168">
        <f>IF(AND(C168&gt;$H$366,C168&lt;$H$365),1,B_Y/COS(PI()/2+Data!G168)-BD_len)</f>
        <v>1.7647546110074943</v>
      </c>
      <c r="L168">
        <f>COS(G168)*K168+I168</f>
        <v>-3.0037727024251812</v>
      </c>
      <c r="M168">
        <f>SIN(G168)*K168+J168</f>
        <v>0</v>
      </c>
      <c r="N168" s="5">
        <f>L168-COS(G168)*Params!$F$8</f>
        <v>-2.138254054858148</v>
      </c>
      <c r="O168" s="5">
        <f>M168-SIN(G168)*Params!$F$8</f>
        <v>1.8030189878960603</v>
      </c>
      <c r="P168" s="5">
        <f>D168+Params!$I$6</f>
        <v>5.480333851262195</v>
      </c>
      <c r="Q168" s="5">
        <f t="shared" si="38"/>
        <v>314</v>
      </c>
      <c r="R168" s="5">
        <f>A_X+COS(P168)*Params!$F$6</f>
        <v>0.08330021720999925</v>
      </c>
      <c r="S168" s="5">
        <f>A_Y+SIN(P168)*Params!$F$6</f>
        <v>3.0394123641618247</v>
      </c>
      <c r="T168" s="5">
        <f t="shared" si="39"/>
        <v>2.54243425964529</v>
      </c>
      <c r="U168" s="5">
        <f t="shared" si="40"/>
        <v>-2.63373891325503</v>
      </c>
      <c r="V168" s="5">
        <f t="shared" si="41"/>
        <v>-150.90212406888526</v>
      </c>
      <c r="W168" s="5">
        <f>R168+COS(U168)*Params!$F$7</f>
        <v>-0.6509388832181676</v>
      </c>
      <c r="X168" s="5">
        <f>S168+SIN(U168)*Params!$F$7</f>
        <v>2.6307757750049916</v>
      </c>
      <c r="Y168" s="5">
        <f>W168+COS(G168)*Params!$F$8</f>
        <v>-1.5164575307852006</v>
      </c>
      <c r="Z168" s="5">
        <f>X168+SIN(G168)*Params!$F$8</f>
        <v>0.8277567871089313</v>
      </c>
      <c r="AA168" s="1">
        <f t="shared" si="42"/>
        <v>0.9155148816974783</v>
      </c>
      <c r="AB168" s="1">
        <f t="shared" si="43"/>
        <v>0.1</v>
      </c>
      <c r="AC168">
        <f t="shared" si="44"/>
        <v>-2.431972412482679</v>
      </c>
      <c r="AD168">
        <f t="shared" si="45"/>
        <v>0.7277567871089313</v>
      </c>
      <c r="AE168">
        <f t="shared" si="46"/>
        <v>6.444119756259937</v>
      </c>
    </row>
    <row r="169" spans="1:31" ht="12.75">
      <c r="A169" s="1">
        <f t="shared" si="47"/>
        <v>0.5</v>
      </c>
      <c r="B169" s="1">
        <f>(170-C169)*0.02</f>
        <v>0.1</v>
      </c>
      <c r="C169">
        <v>165</v>
      </c>
      <c r="D169">
        <f t="shared" si="36"/>
        <v>2.8797932657906435</v>
      </c>
      <c r="E169" s="2">
        <f>COS(D169+Params!$H$3)*A_LEN+A_X</f>
        <v>-1.357367885966925</v>
      </c>
      <c r="F169" s="2">
        <f>SIN(D169+Params!$H$3)*A_LEN+A_Y</f>
        <v>3.409360770207608</v>
      </c>
      <c r="G169">
        <f t="shared" si="33"/>
        <v>-2.016131612799132</v>
      </c>
      <c r="H169">
        <f t="shared" si="37"/>
        <v>-115.51583235629413</v>
      </c>
      <c r="I169" s="3">
        <f t="shared" si="34"/>
        <v>-2.228065680560386</v>
      </c>
      <c r="J169" s="3">
        <f t="shared" si="35"/>
        <v>1.5852022710285958</v>
      </c>
      <c r="K169">
        <f>IF(AND(C169&gt;$H$366,C169&lt;$H$365),1,B_Y/COS(PI()/2+Data!G169)-BD_len)</f>
        <v>1.7565224228566576</v>
      </c>
      <c r="L169">
        <f>COS(G169)*K169+I169</f>
        <v>-2.984706138059192</v>
      </c>
      <c r="M169">
        <f>SIN(G169)*K169+J169</f>
        <v>0</v>
      </c>
      <c r="N169" s="5">
        <f>L169-COS(G169)*Params!$F$8</f>
        <v>-2.123185160412609</v>
      </c>
      <c r="O169" s="5">
        <f>M169-SIN(G169)*Params!$F$8</f>
        <v>1.8049325763238013</v>
      </c>
      <c r="P169" s="5">
        <f>D169+Params!$I$6</f>
        <v>5.497787143782138</v>
      </c>
      <c r="Q169" s="5">
        <f t="shared" si="38"/>
        <v>315</v>
      </c>
      <c r="R169" s="5">
        <f>A_X+COS(P169)*Params!$F$6</f>
        <v>0.09127083702589933</v>
      </c>
      <c r="S169" s="5">
        <f>A_Y+SIN(P169)*Params!$F$6</f>
        <v>3.047245070440246</v>
      </c>
      <c r="T169" s="5">
        <f t="shared" si="39"/>
        <v>2.5391249866103873</v>
      </c>
      <c r="U169" s="5">
        <f t="shared" si="40"/>
        <v>-2.6303424691008095</v>
      </c>
      <c r="V169" s="5">
        <f t="shared" si="41"/>
        <v>-150.70752215349654</v>
      </c>
      <c r="W169" s="5">
        <f>R169+COS(U169)*Params!$F$7</f>
        <v>-0.641576119690564</v>
      </c>
      <c r="X169" s="5">
        <f>S169+SIN(U169)*Params!$F$7</f>
        <v>2.6361170409570787</v>
      </c>
      <c r="Y169" s="5">
        <f>W169+COS(G169)*Params!$F$8</f>
        <v>-1.5030970973371471</v>
      </c>
      <c r="Z169" s="5">
        <f>X169+SIN(G169)*Params!$F$8</f>
        <v>0.8311844646332773</v>
      </c>
      <c r="AA169" s="1">
        <f t="shared" si="42"/>
        <v>0.9271036776683325</v>
      </c>
      <c r="AB169" s="1">
        <f t="shared" si="43"/>
        <v>0.1</v>
      </c>
      <c r="AC169">
        <f t="shared" si="44"/>
        <v>-2.4302007750054795</v>
      </c>
      <c r="AD169">
        <f t="shared" si="45"/>
        <v>0.7311844646332774</v>
      </c>
      <c r="AE169">
        <f t="shared" si="46"/>
        <v>6.440506528158286</v>
      </c>
    </row>
    <row r="170" spans="1:31" ht="12.75">
      <c r="A170" s="1">
        <v>0.5</v>
      </c>
      <c r="B170" s="1">
        <f>(170-C170)*0.02</f>
        <v>0.08</v>
      </c>
      <c r="C170">
        <v>166</v>
      </c>
      <c r="D170">
        <f t="shared" si="36"/>
        <v>2.897246558310587</v>
      </c>
      <c r="E170" s="2">
        <f>COS(D170+Params!$H$3)*A_LEN+A_X</f>
        <v>-1.3556343353640143</v>
      </c>
      <c r="F170" s="2">
        <f>SIN(D170+Params!$H$3)*A_LEN+A_Y</f>
        <v>3.391994006274026</v>
      </c>
      <c r="G170">
        <f t="shared" si="33"/>
        <v>-2.013866658757848</v>
      </c>
      <c r="H170">
        <f t="shared" si="37"/>
        <v>-115.38606004893745</v>
      </c>
      <c r="I170" s="3">
        <f t="shared" si="34"/>
        <v>-2.2157947936245863</v>
      </c>
      <c r="J170" s="3">
        <f t="shared" si="35"/>
        <v>1.5793622487695407</v>
      </c>
      <c r="K170">
        <f>IF(AND(C170&gt;$H$366,C170&lt;$H$365),1,B_Y/COS(PI()/2+Data!G170)-BD_len)</f>
        <v>1.748165792939437</v>
      </c>
      <c r="L170">
        <f>COS(G170)*K170+I170</f>
        <v>-2.9652602876703034</v>
      </c>
      <c r="M170">
        <f>SIN(G170)*K170+J170</f>
        <v>0</v>
      </c>
      <c r="N170" s="5">
        <f>L170-COS(G170)*Params!$F$8</f>
        <v>-2.1078296056689867</v>
      </c>
      <c r="O170" s="5">
        <f>M170-SIN(G170)*Params!$F$8</f>
        <v>1.8068792504101532</v>
      </c>
      <c r="P170" s="5">
        <f>D170+Params!$I$6</f>
        <v>5.515240436302081</v>
      </c>
      <c r="Q170" s="5">
        <f t="shared" si="38"/>
        <v>316</v>
      </c>
      <c r="R170" s="5">
        <f>A_X+COS(P170)*Params!$F$6</f>
        <v>0.09910354330432009</v>
      </c>
      <c r="S170" s="5">
        <f>A_Y+SIN(P170)*Params!$F$6</f>
        <v>3.0552156902561456</v>
      </c>
      <c r="T170" s="5">
        <f t="shared" si="39"/>
        <v>2.5355271229242655</v>
      </c>
      <c r="U170" s="5">
        <f t="shared" si="40"/>
        <v>-2.626818786761318</v>
      </c>
      <c r="V170" s="5">
        <f t="shared" si="41"/>
        <v>-150.50563002709887</v>
      </c>
      <c r="W170" s="5">
        <f>R170+COS(U170)*Params!$F$7</f>
        <v>-0.6322901822005058</v>
      </c>
      <c r="X170" s="5">
        <f>S170+SIN(U170)*Params!$F$7</f>
        <v>2.6415078985873572</v>
      </c>
      <c r="Y170" s="5">
        <f>W170+COS(G170)*Params!$F$8</f>
        <v>-1.4897208642018225</v>
      </c>
      <c r="Z170" s="5">
        <f>X170+SIN(G170)*Params!$F$8</f>
        <v>0.8346286481772041</v>
      </c>
      <c r="AA170" s="1">
        <f t="shared" si="42"/>
        <v>0.9271036776683325</v>
      </c>
      <c r="AB170" s="1">
        <f t="shared" si="43"/>
        <v>0.08000000000000002</v>
      </c>
      <c r="AC170">
        <f t="shared" si="44"/>
        <v>-2.416824541870155</v>
      </c>
      <c r="AD170">
        <f t="shared" si="45"/>
        <v>0.754628648177204</v>
      </c>
      <c r="AE170">
        <f t="shared" si="46"/>
        <v>6.41050526283564</v>
      </c>
    </row>
    <row r="171" spans="1:31" ht="12.75">
      <c r="A171" s="1">
        <v>0.5</v>
      </c>
      <c r="B171" s="1">
        <f>(170-C171)*0.02</f>
        <v>0.06</v>
      </c>
      <c r="C171">
        <v>167</v>
      </c>
      <c r="D171">
        <f t="shared" si="36"/>
        <v>2.91469985083053</v>
      </c>
      <c r="E171" s="2">
        <f>COS(D171+Params!$H$3)*A_LEN+A_X</f>
        <v>-1.3535979569665877</v>
      </c>
      <c r="F171" s="2">
        <f>SIN(D171+Params!$H$3)*A_LEN+A_Y</f>
        <v>3.374660142012411</v>
      </c>
      <c r="G171">
        <f t="shared" si="33"/>
        <v>-2.0115537717477574</v>
      </c>
      <c r="H171">
        <f t="shared" si="37"/>
        <v>-115.25354138476864</v>
      </c>
      <c r="I171" s="3">
        <f t="shared" si="34"/>
        <v>-2.203250601995267</v>
      </c>
      <c r="J171" s="3">
        <f t="shared" si="35"/>
        <v>1.573427331913405</v>
      </c>
      <c r="K171">
        <f>IF(AND(C171&gt;$H$366,C171&lt;$H$365),1,B_Y/COS(PI()/2+Data!G171)-BD_len)</f>
        <v>1.7396918034471218</v>
      </c>
      <c r="L171">
        <f>COS(G171)*K171+I171</f>
        <v>-2.945445995519751</v>
      </c>
      <c r="M171">
        <f>SIN(G171)*K171+J171</f>
        <v>0</v>
      </c>
      <c r="N171" s="5">
        <f>L171-COS(G171)*Params!$F$8</f>
        <v>-2.0921967107282073</v>
      </c>
      <c r="O171" s="5">
        <f>M171-SIN(G171)*Params!$F$8</f>
        <v>1.808857556028865</v>
      </c>
      <c r="P171" s="5">
        <f>D171+Params!$I$6</f>
        <v>5.532693728822025</v>
      </c>
      <c r="Q171" s="5">
        <f t="shared" si="38"/>
        <v>317</v>
      </c>
      <c r="R171" s="5">
        <f>A_X+COS(P171)*Params!$F$6</f>
        <v>0.10679595012705229</v>
      </c>
      <c r="S171" s="5">
        <f>A_Y+SIN(P171)*Params!$F$6</f>
        <v>3.0633217956815164</v>
      </c>
      <c r="T171" s="5">
        <f t="shared" si="39"/>
        <v>2.5316495118919207</v>
      </c>
      <c r="U171" s="5">
        <f t="shared" si="40"/>
        <v>-2.6231677731641967</v>
      </c>
      <c r="V171" s="5">
        <f t="shared" si="41"/>
        <v>-150.29644235703896</v>
      </c>
      <c r="W171" s="5">
        <f>R171+COS(U171)*Params!$F$7</f>
        <v>-0.6230824512635504</v>
      </c>
      <c r="X171" s="5">
        <f>S171+SIN(U171)*Params!$F$7</f>
        <v>2.6469464388473347</v>
      </c>
      <c r="Y171" s="5">
        <f>W171+COS(G171)*Params!$F$8</f>
        <v>-1.476331736055094</v>
      </c>
      <c r="Z171" s="5">
        <f>X171+SIN(G171)*Params!$F$8</f>
        <v>0.8380888828184696</v>
      </c>
      <c r="AA171" s="1">
        <f t="shared" si="42"/>
        <v>0.9271036776683325</v>
      </c>
      <c r="AB171" s="1">
        <f t="shared" si="43"/>
        <v>0.06</v>
      </c>
      <c r="AC171">
        <f t="shared" si="44"/>
        <v>-2.4034354137234266</v>
      </c>
      <c r="AD171">
        <f t="shared" si="45"/>
        <v>0.7780888828184696</v>
      </c>
      <c r="AE171">
        <f t="shared" si="46"/>
        <v>6.381924097505593</v>
      </c>
    </row>
    <row r="172" spans="1:31" ht="12.75">
      <c r="A172" s="1">
        <v>0.5</v>
      </c>
      <c r="B172" s="1">
        <f>(170-C172)*0.02</f>
        <v>0.04</v>
      </c>
      <c r="C172">
        <v>168</v>
      </c>
      <c r="D172">
        <f t="shared" si="36"/>
        <v>2.9321531433504737</v>
      </c>
      <c r="E172" s="2">
        <f>COS(D172+Params!$H$3)*A_LEN+A_X</f>
        <v>-1.351259371075232</v>
      </c>
      <c r="F172" s="2">
        <f>SIN(D172+Params!$H$3)*A_LEN+A_Y</f>
        <v>3.3573644574857333</v>
      </c>
      <c r="G172">
        <f t="shared" si="33"/>
        <v>-2.0091939273822454</v>
      </c>
      <c r="H172">
        <f t="shared" si="37"/>
        <v>-115.11833226231707</v>
      </c>
      <c r="I172" s="3">
        <f t="shared" si="34"/>
        <v>-2.1904376195037707</v>
      </c>
      <c r="J172" s="3">
        <f t="shared" si="35"/>
        <v>1.5674018408881336</v>
      </c>
      <c r="K172">
        <f>IF(AND(C172&gt;$H$366,C172&lt;$H$365),1,B_Y/COS(PI()/2+Data!G172)-BD_len)</f>
        <v>1.731107431451595</v>
      </c>
      <c r="L172">
        <f>COS(G172)*K172+I172</f>
        <v>-2.9252739335271225</v>
      </c>
      <c r="M172">
        <f>SIN(G172)*K172+J172</f>
        <v>0</v>
      </c>
      <c r="N172" s="5">
        <f>L172-COS(G172)*Params!$F$8</f>
        <v>-2.076295642899411</v>
      </c>
      <c r="O172" s="5">
        <f>M172-SIN(G172)*Params!$F$8</f>
        <v>1.8108660530372889</v>
      </c>
      <c r="P172" s="5">
        <f>D172+Params!$I$6</f>
        <v>5.550147021341968</v>
      </c>
      <c r="Q172" s="5">
        <f t="shared" si="38"/>
        <v>318</v>
      </c>
      <c r="R172" s="5">
        <f>A_X+COS(P172)*Params!$F$6</f>
        <v>0.11434571431245888</v>
      </c>
      <c r="S172" s="5">
        <f>A_Y+SIN(P172)*Params!$F$6</f>
        <v>3.071560917518119</v>
      </c>
      <c r="T172" s="5">
        <f t="shared" si="39"/>
        <v>2.5275009589029644</v>
      </c>
      <c r="U172" s="5">
        <f t="shared" si="40"/>
        <v>-2.619389288219574</v>
      </c>
      <c r="V172" s="5">
        <f t="shared" si="41"/>
        <v>-150.07995111675837</v>
      </c>
      <c r="W172" s="5">
        <f>R172+COS(U172)*Params!$F$7</f>
        <v>-0.6139542125926424</v>
      </c>
      <c r="X172" s="5">
        <f>S172+SIN(U172)*Params!$F$7</f>
        <v>2.6524307049763385</v>
      </c>
      <c r="Y172" s="5">
        <f>W172+COS(G172)*Params!$F$8</f>
        <v>-1.4629325032203537</v>
      </c>
      <c r="Z172" s="5">
        <f>X172+SIN(G172)*Params!$F$8</f>
        <v>0.8415646519390496</v>
      </c>
      <c r="AA172" s="1">
        <f t="shared" si="42"/>
        <v>0.9271036776683325</v>
      </c>
      <c r="AB172" s="1">
        <f t="shared" si="43"/>
        <v>0.04000000000000001</v>
      </c>
      <c r="AC172">
        <f t="shared" si="44"/>
        <v>-2.390036180888686</v>
      </c>
      <c r="AD172">
        <f t="shared" si="45"/>
        <v>0.8015646519390496</v>
      </c>
      <c r="AE172">
        <f t="shared" si="46"/>
        <v>6.354778837195146</v>
      </c>
    </row>
    <row r="173" spans="1:31" ht="12.75">
      <c r="A173" s="1">
        <v>0.5</v>
      </c>
      <c r="B173" s="1">
        <f>(170-C173)*0.02</f>
        <v>0.02</v>
      </c>
      <c r="C173">
        <v>169</v>
      </c>
      <c r="D173">
        <f t="shared" si="36"/>
        <v>2.949606435870417</v>
      </c>
      <c r="E173" s="2">
        <f>COS(D173+Params!$H$3)*A_LEN+A_X</f>
        <v>-1.3486192900458642</v>
      </c>
      <c r="F173" s="2">
        <f>SIN(D173+Params!$H$3)*A_LEN+A_Y</f>
        <v>3.340112221127047</v>
      </c>
      <c r="G173">
        <f t="shared" si="33"/>
        <v>-2.006788088071172</v>
      </c>
      <c r="H173">
        <f t="shared" si="37"/>
        <v>-114.9804878236059</v>
      </c>
      <c r="I173" s="3">
        <f t="shared" si="34"/>
        <v>-2.177360302993674</v>
      </c>
      <c r="J173" s="3">
        <f t="shared" si="35"/>
        <v>1.5612900528637335</v>
      </c>
      <c r="K173">
        <f>IF(AND(C173&gt;$H$366,C173&lt;$H$365),1,B_Y/COS(PI()/2+Data!G173)-BD_len)</f>
        <v>1.7224195458547946</v>
      </c>
      <c r="L173">
        <f>COS(G173)*K173+I173</f>
        <v>-2.9047545996247353</v>
      </c>
      <c r="M173">
        <f>SIN(G173)*K173+J173</f>
        <v>0</v>
      </c>
      <c r="N173" s="5">
        <f>L173-COS(G173)*Params!$F$8</f>
        <v>-2.0601354145003894</v>
      </c>
      <c r="O173" s="5">
        <f>M173-SIN(G173)*Params!$F$8</f>
        <v>1.8129033157120888</v>
      </c>
      <c r="P173" s="5">
        <f>D173+Params!$I$6</f>
        <v>5.567600313861911</v>
      </c>
      <c r="Q173" s="5">
        <f t="shared" si="38"/>
        <v>319</v>
      </c>
      <c r="R173" s="5">
        <f>A_X+COS(P173)*Params!$F$6</f>
        <v>0.12175053612923337</v>
      </c>
      <c r="S173" s="5">
        <f>A_Y+SIN(P173)*Params!$F$6</f>
        <v>3.0799305460496282</v>
      </c>
      <c r="T173" s="5">
        <f t="shared" si="39"/>
        <v>2.5230902290587527</v>
      </c>
      <c r="U173" s="5">
        <f t="shared" si="40"/>
        <v>-2.6154831472904303</v>
      </c>
      <c r="V173" s="5">
        <f t="shared" si="41"/>
        <v>-149.8561457273351</v>
      </c>
      <c r="W173" s="5">
        <f>R173+COS(U173)*Params!$F$7</f>
        <v>-0.6049066570912294</v>
      </c>
      <c r="X173" s="5">
        <f>S173+SIN(U173)*Params!$F$7</f>
        <v>2.657958696116184</v>
      </c>
      <c r="Y173" s="5">
        <f>W173+COS(G173)*Params!$F$8</f>
        <v>-1.4495258422155752</v>
      </c>
      <c r="Z173" s="5">
        <f>X173+SIN(G173)*Params!$F$8</f>
        <v>0.8450553804040952</v>
      </c>
      <c r="AA173" s="1">
        <f t="shared" si="42"/>
        <v>0.9271036776683325</v>
      </c>
      <c r="AB173" s="1">
        <f t="shared" si="43"/>
        <v>0.020000000000000004</v>
      </c>
      <c r="AC173">
        <f t="shared" si="44"/>
        <v>-2.376629519883908</v>
      </c>
      <c r="AD173">
        <f t="shared" si="45"/>
        <v>0.8250553804040952</v>
      </c>
      <c r="AE173">
        <f t="shared" si="46"/>
        <v>6.32908425551736</v>
      </c>
    </row>
    <row r="174" spans="1:31" ht="12.75">
      <c r="A174" s="1">
        <v>0.5</v>
      </c>
      <c r="B174" s="1">
        <v>0</v>
      </c>
      <c r="C174">
        <v>170</v>
      </c>
      <c r="D174">
        <f t="shared" si="36"/>
        <v>2.9670597283903604</v>
      </c>
      <c r="E174" s="2">
        <f>COS(D174+Params!$H$3)*A_LEN+A_X</f>
        <v>-1.3456785180727406</v>
      </c>
      <c r="F174" s="2">
        <f>SIN(D174+Params!$H$3)*A_LEN+A_Y</f>
        <v>3.3229086881346728</v>
      </c>
      <c r="G174">
        <f t="shared" si="33"/>
        <v>-2.0043372031619064</v>
      </c>
      <c r="H174">
        <f t="shared" si="37"/>
        <v>-114.84006246223268</v>
      </c>
      <c r="I174" s="3">
        <f t="shared" si="34"/>
        <v>-2.1640230539725582</v>
      </c>
      <c r="J174" s="3">
        <f t="shared" si="35"/>
        <v>1.5550962005497642</v>
      </c>
      <c r="K174">
        <f>IF(AND(C174&gt;$H$366,C174&lt;$H$365),1,B_Y/COS(PI()/2+Data!G174)-BD_len)</f>
        <v>1.71363490466823</v>
      </c>
      <c r="L174">
        <f>COS(G174)*K174+I174</f>
        <v>-2.8838983164541774</v>
      </c>
      <c r="M174">
        <f>SIN(G174)*K174+J174</f>
        <v>0</v>
      </c>
      <c r="N174" s="5">
        <f>L174-COS(G174)*Params!$F$8</f>
        <v>-2.043724881003537</v>
      </c>
      <c r="O174" s="5">
        <f>M174-SIN(G174)*Params!$F$8</f>
        <v>1.8149679331500785</v>
      </c>
      <c r="P174" s="5">
        <f>D174+Params!$I$6</f>
        <v>5.585053606381855</v>
      </c>
      <c r="Q174" s="5">
        <f t="shared" si="38"/>
        <v>320.00000000000006</v>
      </c>
      <c r="R174" s="5">
        <f>A_X+COS(P174)*Params!$F$6</f>
        <v>0.1290081599969184</v>
      </c>
      <c r="S174" s="5">
        <f>A_Y+SIN(P174)*Params!$F$6</f>
        <v>3.0884281318061153</v>
      </c>
      <c r="T174" s="5">
        <f t="shared" si="39"/>
        <v>2.5184260451750733</v>
      </c>
      <c r="U174" s="5">
        <f t="shared" si="40"/>
        <v>-2.6114491236027337</v>
      </c>
      <c r="V174" s="5">
        <f t="shared" si="41"/>
        <v>-149.6250131955743</v>
      </c>
      <c r="W174" s="5">
        <f>R174+COS(U174)*Params!$F$7</f>
        <v>-0.5959408808378865</v>
      </c>
      <c r="X174" s="5">
        <f>S174+SIN(U174)*Params!$F$7</f>
        <v>2.6635283709354005</v>
      </c>
      <c r="Y174" s="5">
        <f>W174+COS(G174)*Params!$F$8</f>
        <v>-1.4361143162885273</v>
      </c>
      <c r="Z174" s="5">
        <f>X174+SIN(G174)*Params!$F$8</f>
        <v>0.848560437785322</v>
      </c>
      <c r="AA174" s="1">
        <f t="shared" si="42"/>
        <v>0.9271036776683325</v>
      </c>
      <c r="AB174" s="1">
        <f t="shared" si="43"/>
        <v>0</v>
      </c>
      <c r="AC174">
        <f t="shared" si="44"/>
        <v>-2.3632179939568596</v>
      </c>
      <c r="AD174">
        <f t="shared" si="45"/>
        <v>0.848560437785322</v>
      </c>
      <c r="AE174">
        <f t="shared" si="46"/>
        <v>6.3048541035359005</v>
      </c>
    </row>
    <row r="175" spans="1:31" ht="12.75">
      <c r="A175" s="1">
        <f aca="true" t="shared" si="48" ref="A175:A206">1-(C175-170)*1/190-0.5</f>
        <v>0.49473684210526314</v>
      </c>
      <c r="B175" s="1">
        <v>0</v>
      </c>
      <c r="C175">
        <v>171</v>
      </c>
      <c r="D175">
        <f t="shared" si="36"/>
        <v>2.9845130209103035</v>
      </c>
      <c r="E175" s="2">
        <f>COS(D175+Params!$H$3)*A_LEN+A_X</f>
        <v>-1.3424379509434952</v>
      </c>
      <c r="F175" s="2">
        <f>SIN(D175+Params!$H$3)*A_LEN+A_Y</f>
        <v>3.3057590988714294</v>
      </c>
      <c r="G175">
        <f t="shared" si="33"/>
        <v>-2.0018422090891823</v>
      </c>
      <c r="H175">
        <f t="shared" si="37"/>
        <v>-114.69710983195543</v>
      </c>
      <c r="I175" s="3">
        <f t="shared" si="34"/>
        <v>-2.150430220251187</v>
      </c>
      <c r="J175" s="3">
        <f t="shared" si="35"/>
        <v>1.548824471091561</v>
      </c>
      <c r="K175">
        <f>IF(AND(C175&gt;$H$366,C175&lt;$H$365),1,B_Y/COS(PI()/2+Data!G175)-BD_len)</f>
        <v>1.704760152606977</v>
      </c>
      <c r="L175">
        <f>COS(G175)*K175+I175</f>
        <v>-2.862715230387234</v>
      </c>
      <c r="M175">
        <f>SIN(G175)*K175+J175</f>
        <v>0</v>
      </c>
      <c r="N175" s="5">
        <f>L175-COS(G175)*Params!$F$8</f>
        <v>-2.0270727395103836</v>
      </c>
      <c r="O175" s="5">
        <f>M175-SIN(G175)*Params!$F$8</f>
        <v>1.8170585096361462</v>
      </c>
      <c r="P175" s="5">
        <f>D175+Params!$I$6</f>
        <v>5.602506898901797</v>
      </c>
      <c r="Q175" s="5">
        <f t="shared" si="38"/>
        <v>321</v>
      </c>
      <c r="R175" s="5">
        <f>A_X+COS(P175)*Params!$F$6</f>
        <v>0.1361163751729767</v>
      </c>
      <c r="S175" s="5">
        <f>A_Y+SIN(P175)*Params!$F$6</f>
        <v>3.0970510863406395</v>
      </c>
      <c r="T175" s="5">
        <f t="shared" si="39"/>
        <v>2.5135170861371097</v>
      </c>
      <c r="U175" s="5">
        <f t="shared" si="40"/>
        <v>-2.6072869506038847</v>
      </c>
      <c r="V175" s="5">
        <f t="shared" si="41"/>
        <v>-149.38653824913695</v>
      </c>
      <c r="W175" s="5">
        <f>R175+COS(U175)*Params!$F$7</f>
        <v>-0.5870578850710735</v>
      </c>
      <c r="X175" s="5">
        <f>S175+SIN(U175)*Params!$F$7</f>
        <v>2.6691376512678846</v>
      </c>
      <c r="Y175" s="5">
        <f>W175+COS(G175)*Params!$F$8</f>
        <v>-1.4227003759479238</v>
      </c>
      <c r="Z175" s="5">
        <f>X175+SIN(G175)*Params!$F$8</f>
        <v>0.8520791416317384</v>
      </c>
      <c r="AA175" s="1">
        <f t="shared" si="42"/>
        <v>0.9173446915876131</v>
      </c>
      <c r="AB175" s="1">
        <f t="shared" si="43"/>
        <v>0</v>
      </c>
      <c r="AC175">
        <f t="shared" si="44"/>
        <v>-2.340045067535537</v>
      </c>
      <c r="AD175">
        <f t="shared" si="45"/>
        <v>0.8520791416317384</v>
      </c>
      <c r="AE175">
        <f t="shared" si="46"/>
        <v>6.201849781701276</v>
      </c>
    </row>
    <row r="176" spans="1:31" ht="12.75">
      <c r="A176" s="1">
        <f t="shared" si="48"/>
        <v>0.4894736842105263</v>
      </c>
      <c r="B176" s="1">
        <v>0</v>
      </c>
      <c r="C176">
        <v>172</v>
      </c>
      <c r="D176">
        <f t="shared" si="36"/>
        <v>3.001966313430247</v>
      </c>
      <c r="E176" s="2">
        <f>COS(D176+Params!$H$3)*A_LEN+A_X</f>
        <v>-1.3388985757662621</v>
      </c>
      <c r="F176" s="2">
        <f>SIN(D176+Params!$H$3)*A_LEN+A_Y</f>
        <v>3.2886686772683094</v>
      </c>
      <c r="G176">
        <f t="shared" si="33"/>
        <v>-1.9993040295329296</v>
      </c>
      <c r="H176">
        <f t="shared" si="37"/>
        <v>-114.55168285573576</v>
      </c>
      <c r="I176" s="3">
        <f t="shared" si="34"/>
        <v>-2.1365860975676902</v>
      </c>
      <c r="J176" s="3">
        <f t="shared" si="35"/>
        <v>1.5424790050594606</v>
      </c>
      <c r="K176">
        <f>IF(AND(C176&gt;$H$366,C176&lt;$H$365),1,B_Y/COS(PI()/2+Data!G176)-BD_len)</f>
        <v>1.6958018189827593</v>
      </c>
      <c r="L176">
        <f>COS(G176)*K176+I176</f>
        <v>-2.8412153108536646</v>
      </c>
      <c r="M176">
        <f>SIN(G176)*K176+J176</f>
        <v>0</v>
      </c>
      <c r="N176" s="5">
        <f>L176-COS(G176)*Params!$F$8</f>
        <v>-2.0101875275379797</v>
      </c>
      <c r="O176" s="5">
        <f>M176-SIN(G176)*Params!$F$8</f>
        <v>1.8191736649801797</v>
      </c>
      <c r="P176" s="5">
        <f>D176+Params!$I$6</f>
        <v>5.619960191421741</v>
      </c>
      <c r="Q176" s="5">
        <f t="shared" si="38"/>
        <v>322</v>
      </c>
      <c r="R176" s="5">
        <f>A_X+COS(P176)*Params!$F$6</f>
        <v>0.14307301642620823</v>
      </c>
      <c r="S176" s="5">
        <f>A_Y+SIN(P176)*Params!$F$6</f>
        <v>3.1057967830177193</v>
      </c>
      <c r="T176" s="5">
        <f t="shared" si="39"/>
        <v>2.5083719855837954</v>
      </c>
      <c r="U176" s="5">
        <f t="shared" si="40"/>
        <v>-2.602996324277715</v>
      </c>
      <c r="V176" s="5">
        <f t="shared" si="41"/>
        <v>-149.1407034691797</v>
      </c>
      <c r="W176" s="5">
        <f>R176+COS(U176)*Params!$F$7</f>
        <v>-0.5782585761825856</v>
      </c>
      <c r="X176" s="5">
        <f>S176+SIN(U176)*Params!$F$7</f>
        <v>2.6747844257705573</v>
      </c>
      <c r="Y176" s="5">
        <f>W176+COS(G176)*Params!$F$8</f>
        <v>-1.4092863594982703</v>
      </c>
      <c r="Z176" s="5">
        <f>X176+SIN(G176)*Params!$F$8</f>
        <v>0.8556107607903776</v>
      </c>
      <c r="AA176" s="1">
        <f t="shared" si="42"/>
        <v>0.9075857055068938</v>
      </c>
      <c r="AB176" s="1">
        <f t="shared" si="43"/>
        <v>0</v>
      </c>
      <c r="AC176">
        <f t="shared" si="44"/>
        <v>-2.316872065005164</v>
      </c>
      <c r="AD176">
        <f t="shared" si="45"/>
        <v>0.8556107607903776</v>
      </c>
      <c r="AE176">
        <f t="shared" si="46"/>
        <v>6.0999659395815815</v>
      </c>
    </row>
    <row r="177" spans="1:31" ht="12.75">
      <c r="A177" s="1">
        <f t="shared" si="48"/>
        <v>0.4842105263157894</v>
      </c>
      <c r="B177" s="1">
        <v>0</v>
      </c>
      <c r="C177">
        <v>173</v>
      </c>
      <c r="D177">
        <f t="shared" si="36"/>
        <v>3.01941960595019</v>
      </c>
      <c r="E177" s="2">
        <f>COS(D177+Params!$H$3)*A_LEN+A_X</f>
        <v>-1.3350614706690098</v>
      </c>
      <c r="F177" s="2">
        <f>SIN(D177+Params!$H$3)*A_LEN+A_Y</f>
        <v>3.2716426292333054</v>
      </c>
      <c r="G177">
        <f t="shared" si="33"/>
        <v>-1.9967235755833637</v>
      </c>
      <c r="H177">
        <f t="shared" si="37"/>
        <v>-114.40383373519776</v>
      </c>
      <c r="I177" s="3">
        <f t="shared" si="34"/>
        <v>-2.122494931194969</v>
      </c>
      <c r="J177" s="3">
        <f t="shared" si="35"/>
        <v>1.5360638955257393</v>
      </c>
      <c r="K177">
        <f>IF(AND(C177&gt;$H$366,C177&lt;$H$365),1,B_Y/COS(PI()/2+Data!G177)-BD_len)</f>
        <v>1.6867663158812203</v>
      </c>
      <c r="L177">
        <f>COS(G177)*K177+I177</f>
        <v>-2.8194083499593052</v>
      </c>
      <c r="M177">
        <f>SIN(G177)*K177+J177</f>
        <v>0</v>
      </c>
      <c r="N177" s="5">
        <f>L177-COS(G177)*Params!$F$8</f>
        <v>-1.9930776221011945</v>
      </c>
      <c r="O177" s="5">
        <f>M177-SIN(G177)*Params!$F$8</f>
        <v>1.8213120348247536</v>
      </c>
      <c r="P177" s="5">
        <f>D177+Params!$I$6</f>
        <v>5.6374134839416845</v>
      </c>
      <c r="Q177" s="5">
        <f t="shared" si="38"/>
        <v>323</v>
      </c>
      <c r="R177" s="5">
        <f>A_X+COS(P177)*Params!$F$6</f>
        <v>0.14987596469629577</v>
      </c>
      <c r="S177" s="5">
        <f>A_Y+SIN(P177)*Params!$F$6</f>
        <v>3.1146625578134235</v>
      </c>
      <c r="T177" s="5">
        <f t="shared" si="39"/>
        <v>2.5029993308994904</v>
      </c>
      <c r="U177" s="5">
        <f t="shared" si="40"/>
        <v>-2.5985769054240944</v>
      </c>
      <c r="V177" s="5">
        <f t="shared" si="41"/>
        <v>-148.8874894209667</v>
      </c>
      <c r="W177" s="5">
        <f>R177+COS(U177)*Params!$F$7</f>
        <v>-0.5695437657282751</v>
      </c>
      <c r="X177" s="5">
        <f>S177+SIN(U177)*Params!$F$7</f>
        <v>2.680466553604343</v>
      </c>
      <c r="Y177" s="5">
        <f>W177+COS(G177)*Params!$F$8</f>
        <v>-1.395874493586386</v>
      </c>
      <c r="Z177" s="5">
        <f>X177+SIN(G177)*Params!$F$8</f>
        <v>0.8591545187795893</v>
      </c>
      <c r="AA177" s="1">
        <f t="shared" si="42"/>
        <v>0.8978267194261745</v>
      </c>
      <c r="AB177" s="1">
        <f t="shared" si="43"/>
        <v>0</v>
      </c>
      <c r="AC177">
        <f t="shared" si="44"/>
        <v>-2.2937012130125605</v>
      </c>
      <c r="AD177">
        <f t="shared" si="45"/>
        <v>0.8591545187795893</v>
      </c>
      <c r="AE177">
        <f t="shared" si="46"/>
        <v>5.999211741714679</v>
      </c>
    </row>
    <row r="178" spans="1:31" ht="12.75">
      <c r="A178" s="1">
        <f t="shared" si="48"/>
        <v>0.4789473684210527</v>
      </c>
      <c r="B178" s="1">
        <v>0</v>
      </c>
      <c r="C178">
        <v>174</v>
      </c>
      <c r="D178">
        <f t="shared" si="36"/>
        <v>3.036872898470133</v>
      </c>
      <c r="E178" s="2">
        <f>COS(D178+Params!$H$3)*A_LEN+A_X</f>
        <v>-1.3309278044711215</v>
      </c>
      <c r="F178" s="2">
        <f>SIN(D178+Params!$H$3)*A_LEN+A_Y</f>
        <v>3.2546861410655854</v>
      </c>
      <c r="G178">
        <f t="shared" si="33"/>
        <v>-1.994101745912554</v>
      </c>
      <c r="H178">
        <f t="shared" si="37"/>
        <v>-114.25361396045821</v>
      </c>
      <c r="I178" s="3">
        <f t="shared" si="34"/>
        <v>-2.1081609175292026</v>
      </c>
      <c r="J178" s="3">
        <f t="shared" si="35"/>
        <v>1.5295831872239418</v>
      </c>
      <c r="K178">
        <f>IF(AND(C178&gt;$H$366,C178&lt;$H$365),1,B_Y/COS(PI()/2+Data!G178)-BD_len)</f>
        <v>1.6776599366084461</v>
      </c>
      <c r="L178">
        <f>COS(G178)*K178+I178</f>
        <v>-2.797303962377585</v>
      </c>
      <c r="M178">
        <f>SIN(G178)*K178+J178</f>
        <v>0</v>
      </c>
      <c r="N178" s="5">
        <f>L178-COS(G178)*Params!$F$8</f>
        <v>-1.9757512390747296</v>
      </c>
      <c r="O178" s="5">
        <f>M178-SIN(G178)*Params!$F$8</f>
        <v>1.8234722709253526</v>
      </c>
      <c r="P178" s="5">
        <f>D178+Params!$I$6</f>
        <v>5.654866776461628</v>
      </c>
      <c r="Q178" s="5">
        <f t="shared" si="38"/>
        <v>324</v>
      </c>
      <c r="R178" s="5">
        <f>A_X+COS(P178)*Params!$F$6</f>
        <v>0.15652314773929482</v>
      </c>
      <c r="S178" s="5">
        <f>A_Y+SIN(P178)*Params!$F$6</f>
        <v>3.1236457101268655</v>
      </c>
      <c r="T178" s="5">
        <f t="shared" si="39"/>
        <v>2.497407662490891</v>
      </c>
      <c r="U178" s="5">
        <f t="shared" si="40"/>
        <v>-2.5940283219108573</v>
      </c>
      <c r="V178" s="5">
        <f t="shared" si="41"/>
        <v>-148.6268747828954</v>
      </c>
      <c r="W178" s="5">
        <f>R178+COS(U178)*Params!$F$7</f>
        <v>-0.5609141704645568</v>
      </c>
      <c r="X178" s="5">
        <f>S178+SIN(U178)*Params!$F$7</f>
        <v>2.686181868142457</v>
      </c>
      <c r="Y178" s="5">
        <f>W178+COS(G178)*Params!$F$8</f>
        <v>-1.3824668937674123</v>
      </c>
      <c r="Z178" s="5">
        <f>X178+SIN(G178)*Params!$F$8</f>
        <v>0.8627095972171044</v>
      </c>
      <c r="AA178" s="1">
        <f t="shared" si="42"/>
        <v>0.8880677333454554</v>
      </c>
      <c r="AB178" s="1">
        <f t="shared" si="43"/>
        <v>0</v>
      </c>
      <c r="AC178">
        <f t="shared" si="44"/>
        <v>-2.270534627112868</v>
      </c>
      <c r="AD178">
        <f t="shared" si="45"/>
        <v>0.8627095972171044</v>
      </c>
      <c r="AE178">
        <f t="shared" si="46"/>
        <v>5.899595342049068</v>
      </c>
    </row>
    <row r="179" spans="1:31" ht="12.75">
      <c r="A179" s="1">
        <f t="shared" si="48"/>
        <v>0.4736842105263158</v>
      </c>
      <c r="B179" s="1">
        <v>0</v>
      </c>
      <c r="C179">
        <v>175</v>
      </c>
      <c r="D179">
        <f t="shared" si="36"/>
        <v>3.0543261909900767</v>
      </c>
      <c r="E179" s="2">
        <f>COS(D179+Params!$H$3)*A_LEN+A_X</f>
        <v>-1.3264988363273649</v>
      </c>
      <c r="F179" s="2">
        <f>SIN(D179+Params!$H$3)*A_LEN+A_Y</f>
        <v>3.237804377875705</v>
      </c>
      <c r="G179">
        <f t="shared" si="33"/>
        <v>-1.9914394269518485</v>
      </c>
      <c r="H179">
        <f t="shared" si="37"/>
        <v>-114.10107432029213</v>
      </c>
      <c r="I179" s="3">
        <f t="shared" si="34"/>
        <v>-2.0935882056581465</v>
      </c>
      <c r="J179" s="3">
        <f t="shared" si="35"/>
        <v>1.5230408757858047</v>
      </c>
      <c r="K179">
        <f>IF(AND(C179&gt;$H$366,C179&lt;$H$365),1,B_Y/COS(PI()/2+Data!G179)-BD_len)</f>
        <v>1.6684888543925256</v>
      </c>
      <c r="L179">
        <f>COS(G179)*K179+I179</f>
        <v>-2.7749115854989452</v>
      </c>
      <c r="M179">
        <f>SIN(G179)*K179+J179</f>
        <v>0</v>
      </c>
      <c r="N179" s="5">
        <f>L179-COS(G179)*Params!$F$8</f>
        <v>-1.9582164328197753</v>
      </c>
      <c r="O179" s="5">
        <f>M179-SIN(G179)*Params!$F$8</f>
        <v>1.8256530414047318</v>
      </c>
      <c r="P179" s="5">
        <f>D179+Params!$I$6</f>
        <v>5.672320068981572</v>
      </c>
      <c r="Q179" s="5">
        <f t="shared" si="38"/>
        <v>325.00000000000006</v>
      </c>
      <c r="R179" s="5">
        <f>A_X+COS(P179)*Params!$F$6</f>
        <v>0.16301254075885824</v>
      </c>
      <c r="S179" s="5">
        <f>A_Y+SIN(P179)*Params!$F$6</f>
        <v>3.132743503602829</v>
      </c>
      <c r="T179" s="5">
        <f t="shared" si="39"/>
        <v>2.4916054733281308</v>
      </c>
      <c r="U179" s="5">
        <f t="shared" si="40"/>
        <v>-2.589350170905659</v>
      </c>
      <c r="V179" s="5">
        <f t="shared" si="41"/>
        <v>-148.35883647437268</v>
      </c>
      <c r="W179" s="5">
        <f>R179+COS(U179)*Params!$F$7</f>
        <v>-0.5523704124193187</v>
      </c>
      <c r="X179" s="5">
        <f>S179+SIN(U179)*Params!$F$7</f>
        <v>2.6919281807097106</v>
      </c>
      <c r="Y179" s="5">
        <f>W179+COS(G179)*Params!$F$8</f>
        <v>-1.3690655650984889</v>
      </c>
      <c r="Z179" s="5">
        <f>X179+SIN(G179)*Params!$F$8</f>
        <v>0.8662751393049788</v>
      </c>
      <c r="AA179" s="1">
        <f t="shared" si="42"/>
        <v>0.8783087472647361</v>
      </c>
      <c r="AB179" s="1">
        <f t="shared" si="43"/>
        <v>0</v>
      </c>
      <c r="AC179">
        <f t="shared" si="44"/>
        <v>-2.247374312363225</v>
      </c>
      <c r="AD179">
        <f t="shared" si="45"/>
        <v>0.8662751393049788</v>
      </c>
      <c r="AE179">
        <f t="shared" si="46"/>
        <v>5.8011239168479385</v>
      </c>
    </row>
    <row r="180" spans="1:31" ht="12.75">
      <c r="A180" s="1">
        <f t="shared" si="48"/>
        <v>0.46842105263157896</v>
      </c>
      <c r="B180" s="1">
        <v>0</v>
      </c>
      <c r="C180">
        <v>176</v>
      </c>
      <c r="D180">
        <f t="shared" si="36"/>
        <v>3.07177948351002</v>
      </c>
      <c r="E180" s="2">
        <f>COS(D180+Params!$H$3)*A_LEN+A_X</f>
        <v>-1.321775915344345</v>
      </c>
      <c r="F180" s="2">
        <f>SIN(D180+Params!$H$3)*A_LEN+A_Y</f>
        <v>3.2210024820122833</v>
      </c>
      <c r="G180">
        <f t="shared" si="33"/>
        <v>-1.988737493074508</v>
      </c>
      <c r="H180">
        <f t="shared" si="37"/>
        <v>-113.9462649125971</v>
      </c>
      <c r="I180" s="3">
        <f t="shared" si="34"/>
        <v>-2.078780898907736</v>
      </c>
      <c r="J180" s="3">
        <f t="shared" si="35"/>
        <v>1.5164409070509972</v>
      </c>
      <c r="K180">
        <f>IF(AND(C180&gt;$H$366,C180&lt;$H$365),1,B_Y/COS(PI()/2+Data!G180)-BD_len)</f>
        <v>1.6592591213260413</v>
      </c>
      <c r="L180">
        <f>COS(G180)*K180+I180</f>
        <v>-2.7522404798225923</v>
      </c>
      <c r="M180">
        <f>SIN(G180)*K180+J180</f>
        <v>0</v>
      </c>
      <c r="N180" s="5">
        <f>L180-COS(G180)*Params!$F$8</f>
        <v>-1.940481096060226</v>
      </c>
      <c r="O180" s="5">
        <f>M180-SIN(G180)*Params!$F$8</f>
        <v>1.8278530309830008</v>
      </c>
      <c r="P180" s="5">
        <f>D180+Params!$I$6</f>
        <v>5.689773361501514</v>
      </c>
      <c r="Q180" s="5">
        <f t="shared" si="38"/>
        <v>326</v>
      </c>
      <c r="R180" s="5">
        <f>A_X+COS(P180)*Params!$F$6</f>
        <v>0.16934216702300714</v>
      </c>
      <c r="S180" s="5">
        <f>A_Y+SIN(P180)*Params!$F$6</f>
        <v>3.141953166965288</v>
      </c>
      <c r="T180" s="5">
        <f t="shared" si="39"/>
        <v>2.485601208729157</v>
      </c>
      <c r="U180" s="5">
        <f t="shared" si="40"/>
        <v>-2.584542021095096</v>
      </c>
      <c r="V180" s="5">
        <f t="shared" si="41"/>
        <v>-148.08334978296077</v>
      </c>
      <c r="W180" s="5">
        <f>R180+COS(U180)*Params!$F$7</f>
        <v>-0.5439130190058852</v>
      </c>
      <c r="X180" s="5">
        <f>S180+SIN(U180)*Params!$F$7</f>
        <v>2.6977032843562045</v>
      </c>
      <c r="Y180" s="5">
        <f>W180+COS(G180)*Params!$F$8</f>
        <v>-1.3556724027682516</v>
      </c>
      <c r="Z180" s="5">
        <f>X180+SIN(G180)*Params!$F$8</f>
        <v>0.8698502533732038</v>
      </c>
      <c r="AA180" s="1">
        <f t="shared" si="42"/>
        <v>0.8685497611840167</v>
      </c>
      <c r="AB180" s="1">
        <f t="shared" si="43"/>
        <v>0</v>
      </c>
      <c r="AC180">
        <f t="shared" si="44"/>
        <v>-2.2242221639522683</v>
      </c>
      <c r="AD180">
        <f t="shared" si="45"/>
        <v>0.8698502533732038</v>
      </c>
      <c r="AE180">
        <f t="shared" si="46"/>
        <v>5.703803697909938</v>
      </c>
    </row>
    <row r="181" spans="1:31" ht="12.75">
      <c r="A181" s="1">
        <f t="shared" si="48"/>
        <v>0.4631578947368421</v>
      </c>
      <c r="B181" s="1">
        <v>0</v>
      </c>
      <c r="C181">
        <v>177</v>
      </c>
      <c r="D181">
        <f t="shared" si="36"/>
        <v>3.0892327760299634</v>
      </c>
      <c r="E181" s="2">
        <f>COS(D181+Params!$H$3)*A_LEN+A_X</f>
        <v>-1.3167604801695374</v>
      </c>
      <c r="F181" s="2">
        <f>SIN(D181+Params!$H$3)*A_LEN+A_Y</f>
        <v>3.2042855714955367</v>
      </c>
      <c r="G181">
        <f t="shared" si="33"/>
        <v>-1.985996806782965</v>
      </c>
      <c r="H181">
        <f t="shared" si="37"/>
        <v>-113.78923515512231</v>
      </c>
      <c r="I181" s="3">
        <f t="shared" si="34"/>
        <v>-2.063743056365804</v>
      </c>
      <c r="J181" s="3">
        <f t="shared" si="35"/>
        <v>1.5097871764452435</v>
      </c>
      <c r="K181">
        <f>IF(AND(C181&gt;$H$366,C181&lt;$H$365),1,B_Y/COS(PI()/2+Data!G181)-BD_len)</f>
        <v>1.6499766675358485</v>
      </c>
      <c r="L181">
        <f>COS(G181)*K181+I181</f>
        <v>-2.729299729575685</v>
      </c>
      <c r="M181">
        <f>SIN(G181)*K181+J181</f>
        <v>0</v>
      </c>
      <c r="N181" s="5">
        <f>L181-COS(G181)*Params!$F$8</f>
        <v>-1.9225529599939624</v>
      </c>
      <c r="O181" s="5">
        <f>M181-SIN(G181)*Params!$F$8</f>
        <v>1.830070941184919</v>
      </c>
      <c r="P181" s="5">
        <f>D181+Params!$I$6</f>
        <v>5.707226654021458</v>
      </c>
      <c r="Q181" s="5">
        <f t="shared" si="38"/>
        <v>327</v>
      </c>
      <c r="R181" s="5">
        <f>A_X+COS(P181)*Params!$F$6</f>
        <v>0.17551009846626603</v>
      </c>
      <c r="S181" s="5">
        <f>A_Y+SIN(P181)*Params!$F$6</f>
        <v>3.1512718948615674</v>
      </c>
      <c r="T181" s="5">
        <f t="shared" si="39"/>
        <v>2.4794032663670453</v>
      </c>
      <c r="U181" s="5">
        <f t="shared" si="40"/>
        <v>-2.579603414898254</v>
      </c>
      <c r="V181" s="5">
        <f t="shared" si="41"/>
        <v>-147.8003884912046</v>
      </c>
      <c r="W181" s="5">
        <f>R181+COS(U181)*Params!$F$7</f>
        <v>-0.5355424231887589</v>
      </c>
      <c r="X181" s="5">
        <f>S181+SIN(U181)*Params!$F$7</f>
        <v>2.7035049576684287</v>
      </c>
      <c r="Y181" s="5">
        <f>W181+COS(G181)*Params!$F$8</f>
        <v>-1.3422891927704814</v>
      </c>
      <c r="Z181" s="5">
        <f>X181+SIN(G181)*Params!$F$8</f>
        <v>0.8734340164835097</v>
      </c>
      <c r="AA181" s="1">
        <f t="shared" si="42"/>
        <v>0.8587907751032974</v>
      </c>
      <c r="AB181" s="1">
        <f t="shared" si="43"/>
        <v>0</v>
      </c>
      <c r="AC181">
        <f t="shared" si="44"/>
        <v>-2.201079967873779</v>
      </c>
      <c r="AD181">
        <f t="shared" si="45"/>
        <v>0.8734340164835097</v>
      </c>
      <c r="AE181">
        <f t="shared" si="46"/>
        <v>5.607640006125752</v>
      </c>
    </row>
    <row r="182" spans="1:31" ht="12.75">
      <c r="A182" s="1">
        <f t="shared" si="48"/>
        <v>0.45789473684210524</v>
      </c>
      <c r="B182" s="1">
        <v>0</v>
      </c>
      <c r="C182">
        <v>178</v>
      </c>
      <c r="D182">
        <f t="shared" si="36"/>
        <v>3.1066860685499065</v>
      </c>
      <c r="E182" s="2">
        <f>COS(D182+Params!$H$3)*A_LEN+A_X</f>
        <v>-1.3114540585530856</v>
      </c>
      <c r="F182" s="2">
        <f>SIN(D182+Params!$H$3)*A_LEN+A_Y</f>
        <v>3.187658738458363</v>
      </c>
      <c r="G182">
        <f t="shared" si="33"/>
        <v>-1.9832182189001883</v>
      </c>
      <c r="H182">
        <f t="shared" si="37"/>
        <v>-113.63003379643303</v>
      </c>
      <c r="I182" s="3">
        <f t="shared" si="34"/>
        <v>-2.0484786943820525</v>
      </c>
      <c r="J182" s="3">
        <f t="shared" si="35"/>
        <v>1.5030835284225912</v>
      </c>
      <c r="K182">
        <f>IF(AND(C182&gt;$H$366,C182&lt;$H$365),1,B_Y/COS(PI()/2+Data!G182)-BD_len)</f>
        <v>1.6406473005669628</v>
      </c>
      <c r="L182">
        <f>COS(G182)*K182+I182</f>
        <v>-2.706098243545818</v>
      </c>
      <c r="M182">
        <f>SIN(G182)*K182+J182</f>
        <v>0</v>
      </c>
      <c r="N182" s="5">
        <f>L182-COS(G182)*Params!$F$8</f>
        <v>-1.904439594625346</v>
      </c>
      <c r="O182" s="5">
        <f>M182-SIN(G182)*Params!$F$8</f>
        <v>1.832305490525803</v>
      </c>
      <c r="P182" s="5">
        <f>D182+Params!$I$6</f>
        <v>5.724679946541401</v>
      </c>
      <c r="Q182" s="5">
        <f t="shared" si="38"/>
        <v>328</v>
      </c>
      <c r="R182" s="5">
        <f>A_X+COS(P182)*Params!$F$6</f>
        <v>0.18151445627696655</v>
      </c>
      <c r="S182" s="5">
        <f>A_Y+SIN(P182)*Params!$F$6</f>
        <v>3.1606968487168765</v>
      </c>
      <c r="T182" s="5">
        <f t="shared" si="39"/>
        <v>2.473019996480516</v>
      </c>
      <c r="U182" s="5">
        <f t="shared" si="40"/>
        <v>-2.574533870681706</v>
      </c>
      <c r="V182" s="5">
        <f t="shared" si="41"/>
        <v>-147.50992500354144</v>
      </c>
      <c r="W182" s="5">
        <f>R182+COS(U182)*Params!$F$7</f>
        <v>-0.527258963710028</v>
      </c>
      <c r="X182" s="5">
        <f>S182+SIN(U182)*Params!$F$7</f>
        <v>2.7093309686204368</v>
      </c>
      <c r="Y182" s="5">
        <f>W182+COS(G182)*Params!$F$8</f>
        <v>-1.3289176126305</v>
      </c>
      <c r="Z182" s="5">
        <f>X182+SIN(G182)*Params!$F$8</f>
        <v>0.8770254780946338</v>
      </c>
      <c r="AA182" s="1">
        <f t="shared" si="42"/>
        <v>0.8490317890225781</v>
      </c>
      <c r="AB182" s="1">
        <f t="shared" si="43"/>
        <v>0</v>
      </c>
      <c r="AC182">
        <f t="shared" si="44"/>
        <v>-2.1779494016530783</v>
      </c>
      <c r="AD182">
        <f t="shared" si="45"/>
        <v>0.8770254780946338</v>
      </c>
      <c r="AE182">
        <f t="shared" si="46"/>
        <v>5.512637285388123</v>
      </c>
    </row>
    <row r="183" spans="1:31" ht="12.75">
      <c r="A183" s="1">
        <f t="shared" si="48"/>
        <v>0.4526315789473684</v>
      </c>
      <c r="B183" s="1">
        <v>0</v>
      </c>
      <c r="C183">
        <v>179</v>
      </c>
      <c r="D183">
        <f t="shared" si="36"/>
        <v>3.12413936106985</v>
      </c>
      <c r="E183" s="2">
        <f>COS(D183+Params!$H$3)*A_LEN+A_X</f>
        <v>-1.3058582668824188</v>
      </c>
      <c r="F183" s="2">
        <f>SIN(D183+Params!$H$3)*A_LEN+A_Y</f>
        <v>3.171127047595172</v>
      </c>
      <c r="G183">
        <f t="shared" si="33"/>
        <v>-1.9804025687646158</v>
      </c>
      <c r="H183">
        <f t="shared" si="37"/>
        <v>-113.46870892707928</v>
      </c>
      <c r="I183" s="3">
        <f t="shared" si="34"/>
        <v>-2.0329917880432244</v>
      </c>
      <c r="J183" s="3">
        <f t="shared" si="35"/>
        <v>1.4963337559677239</v>
      </c>
      <c r="K183">
        <f>IF(AND(C183&gt;$H$366,C183&lt;$H$365),1,B_Y/COS(PI()/2+Data!G183)-BD_len)</f>
        <v>1.6312767049675934</v>
      </c>
      <c r="L183">
        <f>COS(G183)*K183+I183</f>
        <v>-2.6826447561126803</v>
      </c>
      <c r="M183">
        <f>SIN(G183)*K183+J183</f>
        <v>0</v>
      </c>
      <c r="N183" s="5">
        <f>L183-COS(G183)*Params!$F$8</f>
        <v>-1.886148409305151</v>
      </c>
      <c r="O183" s="5">
        <f>M183-SIN(G183)*Params!$F$8</f>
        <v>1.8345554146774254</v>
      </c>
      <c r="P183" s="5">
        <f>D183+Params!$I$6</f>
        <v>5.742133239061344</v>
      </c>
      <c r="Q183" s="5">
        <f t="shared" si="38"/>
        <v>329</v>
      </c>
      <c r="R183" s="5">
        <f>A_X+COS(P183)*Params!$F$6</f>
        <v>0.18735341146955425</v>
      </c>
      <c r="S183" s="5">
        <f>A_Y+SIN(P183)*Params!$F$6</f>
        <v>3.17022515759897</v>
      </c>
      <c r="T183" s="5">
        <f t="shared" si="39"/>
        <v>2.4664597022680352</v>
      </c>
      <c r="U183" s="5">
        <f t="shared" si="40"/>
        <v>-2.5693328849827237</v>
      </c>
      <c r="V183" s="5">
        <f t="shared" si="41"/>
        <v>-147.21193047368183</v>
      </c>
      <c r="W183" s="5">
        <f>R183+COS(U183)*Params!$F$7</f>
        <v>-0.519062885385374</v>
      </c>
      <c r="X183" s="5">
        <f>S183+SIN(U183)*Params!$F$7</f>
        <v>2.7151790784673464</v>
      </c>
      <c r="Y183" s="5">
        <f>W183+COS(G183)*Params!$F$8</f>
        <v>-1.3155592321929035</v>
      </c>
      <c r="Z183" s="5">
        <f>X183+SIN(G183)*Params!$F$8</f>
        <v>0.880623663789921</v>
      </c>
      <c r="AA183" s="1">
        <f t="shared" si="42"/>
        <v>0.8392728029418588</v>
      </c>
      <c r="AB183" s="1">
        <f t="shared" si="43"/>
        <v>0</v>
      </c>
      <c r="AC183">
        <f t="shared" si="44"/>
        <v>-2.1548320351347625</v>
      </c>
      <c r="AD183">
        <f t="shared" si="45"/>
        <v>0.880623663789921</v>
      </c>
      <c r="AE183">
        <f t="shared" si="46"/>
        <v>5.418799136869806</v>
      </c>
    </row>
    <row r="184" spans="1:31" ht="12.75">
      <c r="A184" s="1">
        <f t="shared" si="48"/>
        <v>0.44736842105263164</v>
      </c>
      <c r="B184" s="1">
        <v>0</v>
      </c>
      <c r="C184">
        <v>180</v>
      </c>
      <c r="D184">
        <f t="shared" si="36"/>
        <v>3.141592653589793</v>
      </c>
      <c r="E184" s="2">
        <f>COS(D184+Params!$H$3)*A_LEN+A_X</f>
        <v>-1.299974809689887</v>
      </c>
      <c r="F184" s="2">
        <f>SIN(D184+Params!$H$3)*A_LEN+A_Y</f>
        <v>3.154695534619148</v>
      </c>
      <c r="G184">
        <f t="shared" si="33"/>
        <v>-1.97755068442821</v>
      </c>
      <c r="H184">
        <f t="shared" si="37"/>
        <v>-113.30530799094376</v>
      </c>
      <c r="I184" s="3">
        <f t="shared" si="34"/>
        <v>-2.017286272622942</v>
      </c>
      <c r="J184" s="3">
        <f t="shared" si="35"/>
        <v>1.489541600154518</v>
      </c>
      <c r="K184">
        <f>IF(AND(C184&gt;$H$366,C184&lt;$H$365),1,B_Y/COS(PI()/2+Data!G184)-BD_len)</f>
        <v>1.6218704420629901</v>
      </c>
      <c r="L184">
        <f>COS(G184)*K184+I184</f>
        <v>-2.6589478284658306</v>
      </c>
      <c r="M184">
        <f>SIN(G184)*K184+J184</f>
        <v>0</v>
      </c>
      <c r="N184" s="5">
        <f>L184-COS(G184)*Params!$F$8</f>
        <v>-1.867686653465062</v>
      </c>
      <c r="O184" s="5">
        <f>M184-SIN(G184)*Params!$F$8</f>
        <v>1.8368194666151607</v>
      </c>
      <c r="P184" s="5">
        <f>D184+Params!$I$6</f>
        <v>5.759586531581288</v>
      </c>
      <c r="Q184" s="5">
        <f t="shared" si="38"/>
        <v>330.00000000000006</v>
      </c>
      <c r="R184" s="5">
        <f>A_X+COS(P184)*Params!$F$6</f>
        <v>0.1930251854417145</v>
      </c>
      <c r="S184" s="5">
        <f>A_Y+SIN(P184)*Params!$F$6</f>
        <v>3.1798539190926602</v>
      </c>
      <c r="T184" s="5">
        <f t="shared" si="39"/>
        <v>2.4597306404466495</v>
      </c>
      <c r="U184" s="5">
        <f t="shared" si="40"/>
        <v>-2.563999934747404</v>
      </c>
      <c r="V184" s="5">
        <f t="shared" si="41"/>
        <v>-146.90637493284473</v>
      </c>
      <c r="W184" s="5">
        <f>R184+COS(U184)*Params!$F$7</f>
        <v>-0.5109543394788376</v>
      </c>
      <c r="X184" s="5">
        <f>S184+SIN(U184)*Params!$F$7</f>
        <v>2.721047045683022</v>
      </c>
      <c r="Y184" s="5">
        <f>W184+COS(G184)*Params!$F$8</f>
        <v>-1.3022155144796062</v>
      </c>
      <c r="Z184" s="5">
        <f>X184+SIN(G184)*Params!$F$8</f>
        <v>0.8842275790678611</v>
      </c>
      <c r="AA184" s="1">
        <f t="shared" si="42"/>
        <v>0.8295138168611397</v>
      </c>
      <c r="AB184" s="1">
        <f t="shared" si="43"/>
        <v>0</v>
      </c>
      <c r="AC184">
        <f t="shared" si="44"/>
        <v>-2.131729331340746</v>
      </c>
      <c r="AD184">
        <f t="shared" si="45"/>
        <v>0.8842275790678611</v>
      </c>
      <c r="AE184">
        <f t="shared" si="46"/>
        <v>5.326128353682675</v>
      </c>
    </row>
    <row r="185" spans="1:31" ht="12.75">
      <c r="A185" s="1">
        <f t="shared" si="48"/>
        <v>0.4421052631578948</v>
      </c>
      <c r="B185" s="1">
        <v>0</v>
      </c>
      <c r="C185">
        <v>181</v>
      </c>
      <c r="D185">
        <f t="shared" si="36"/>
        <v>3.1590459461097367</v>
      </c>
      <c r="E185" s="2">
        <f>COS(D185+Params!$H$3)*A_LEN+A_X</f>
        <v>-1.293805479133546</v>
      </c>
      <c r="F185" s="2">
        <f>SIN(D185+Params!$H$3)*A_LEN+A_Y</f>
        <v>3.138369204728318</v>
      </c>
      <c r="G185">
        <f t="shared" si="33"/>
        <v>-1.9746633828571947</v>
      </c>
      <c r="H185">
        <f t="shared" si="37"/>
        <v>-113.1398777967431</v>
      </c>
      <c r="I185" s="3">
        <f t="shared" si="34"/>
        <v>-2.0013660450055815</v>
      </c>
      <c r="J185" s="3">
        <f t="shared" si="35"/>
        <v>1.482710749757178</v>
      </c>
      <c r="K185">
        <f>IF(AND(C185&gt;$H$366,C185&lt;$H$365),1,B_Y/COS(PI()/2+Data!G185)-BD_len)</f>
        <v>1.6124339499060225</v>
      </c>
      <c r="L185">
        <f>COS(G185)*K185+I185</f>
        <v>-2.6350158499957224</v>
      </c>
      <c r="M185">
        <f>SIN(G185)*K185+J185</f>
        <v>0</v>
      </c>
      <c r="N185" s="5">
        <f>L185-COS(G185)*Params!$F$8</f>
        <v>-1.8490614175340738</v>
      </c>
      <c r="O185" s="5">
        <f>M185-SIN(G185)*Params!$F$8</f>
        <v>1.8390964167476072</v>
      </c>
      <c r="P185" s="5">
        <f>D185+Params!$I$6</f>
        <v>5.777039824101231</v>
      </c>
      <c r="Q185" s="5">
        <f t="shared" si="38"/>
        <v>331</v>
      </c>
      <c r="R185" s="5">
        <f>A_X+COS(P185)*Params!$F$6</f>
        <v>0.19852805051615113</v>
      </c>
      <c r="S185" s="5">
        <f>A_Y+SIN(P185)*Params!$F$6</f>
        <v>3.189580200183919</v>
      </c>
      <c r="T185" s="5">
        <f t="shared" si="39"/>
        <v>2.4528410219569183</v>
      </c>
      <c r="U185" s="5">
        <f t="shared" si="40"/>
        <v>-2.5585344795901586</v>
      </c>
      <c r="V185" s="5">
        <f t="shared" si="41"/>
        <v>-146.59322741921656</v>
      </c>
      <c r="W185" s="5">
        <f>R185+COS(U185)*Params!$F$7</f>
        <v>-0.5029333841655923</v>
      </c>
      <c r="X185" s="5">
        <f>S185+SIN(U185)*Params!$F$7</f>
        <v>2.726932629943326</v>
      </c>
      <c r="Y185" s="5">
        <f>W185+COS(G185)*Params!$F$8</f>
        <v>-1.2888878166272408</v>
      </c>
      <c r="Z185" s="5">
        <f>X185+SIN(G185)*Params!$F$8</f>
        <v>0.8878362131957189</v>
      </c>
      <c r="AA185" s="1">
        <f t="shared" si="42"/>
        <v>0.8197548307804203</v>
      </c>
      <c r="AB185" s="1">
        <f t="shared" si="43"/>
        <v>0</v>
      </c>
      <c r="AC185">
        <f t="shared" si="44"/>
        <v>-2.1086426474076614</v>
      </c>
      <c r="AD185">
        <f t="shared" si="45"/>
        <v>0.8878362131957189</v>
      </c>
      <c r="AE185">
        <f t="shared" si="46"/>
        <v>5.234626955928105</v>
      </c>
    </row>
    <row r="186" spans="1:31" ht="12.75">
      <c r="A186" s="1">
        <f t="shared" si="48"/>
        <v>0.4368421052631579</v>
      </c>
      <c r="B186" s="1">
        <v>0</v>
      </c>
      <c r="C186">
        <v>182</v>
      </c>
      <c r="D186">
        <f t="shared" si="36"/>
        <v>3.1764992386296798</v>
      </c>
      <c r="E186" s="2">
        <f>COS(D186+Params!$H$3)*A_LEN+A_X</f>
        <v>-1.2873521544512516</v>
      </c>
      <c r="F186" s="2">
        <f>SIN(D186+Params!$H$3)*A_LEN+A_Y</f>
        <v>3.1221530310809373</v>
      </c>
      <c r="G186">
        <f t="shared" si="33"/>
        <v>-1.9717414701350733</v>
      </c>
      <c r="H186">
        <f t="shared" si="37"/>
        <v>-112.97246452965996</v>
      </c>
      <c r="I186" s="3">
        <f t="shared" si="34"/>
        <v>-1.985234965083777</v>
      </c>
      <c r="J186" s="3">
        <f t="shared" si="35"/>
        <v>1.475844840910498</v>
      </c>
      <c r="K186">
        <f>IF(AND(C186&gt;$H$366,C186&lt;$H$365),1,B_Y/COS(PI()/2+Data!G186)-BD_len)</f>
        <v>1.6029725433929505</v>
      </c>
      <c r="L186">
        <f>COS(G186)*K186+I186</f>
        <v>-2.6108570398457944</v>
      </c>
      <c r="M186">
        <f>SIN(G186)*K186+J186</f>
        <v>0</v>
      </c>
      <c r="N186" s="5">
        <f>L186-COS(G186)*Params!$F$8</f>
        <v>-1.8302796340247474</v>
      </c>
      <c r="O186" s="5">
        <f>M186-SIN(G186)*Params!$F$8</f>
        <v>1.841385053029834</v>
      </c>
      <c r="P186" s="5">
        <f>D186+Params!$I$6</f>
        <v>5.794493116621174</v>
      </c>
      <c r="Q186" s="5">
        <f t="shared" si="38"/>
        <v>332</v>
      </c>
      <c r="R186" s="5">
        <f>A_X+COS(P186)*Params!$F$6</f>
        <v>0.2038603304668552</v>
      </c>
      <c r="S186" s="5">
        <f>A_Y+SIN(P186)*Params!$F$6</f>
        <v>3.199401038153306</v>
      </c>
      <c r="T186" s="5">
        <f t="shared" si="39"/>
        <v>2.445799012795772</v>
      </c>
      <c r="U186" s="5">
        <f t="shared" si="40"/>
        <v>-2.5529359640809055</v>
      </c>
      <c r="V186" s="5">
        <f t="shared" si="41"/>
        <v>-146.2724561089978</v>
      </c>
      <c r="W186" s="5">
        <f>R186+COS(U186)*Params!$F$7</f>
        <v>-0.4949999850921741</v>
      </c>
      <c r="X186" s="5">
        <f>S186+SIN(U186)*Params!$F$7</f>
        <v>2.7328335961558725</v>
      </c>
      <c r="Y186" s="5">
        <f>W186+COS(G186)*Params!$F$8</f>
        <v>-1.275577390913221</v>
      </c>
      <c r="Z186" s="5">
        <f>X186+SIN(G186)*Params!$F$8</f>
        <v>0.8914485431260386</v>
      </c>
      <c r="AA186" s="1">
        <f t="shared" si="42"/>
        <v>0.809995844699701</v>
      </c>
      <c r="AB186" s="1">
        <f t="shared" si="43"/>
        <v>0</v>
      </c>
      <c r="AC186">
        <f t="shared" si="44"/>
        <v>-2.085573235612922</v>
      </c>
      <c r="AD186">
        <f t="shared" si="45"/>
        <v>0.8914485431260386</v>
      </c>
      <c r="AE186">
        <f t="shared" si="46"/>
        <v>5.144296226146491</v>
      </c>
    </row>
    <row r="187" spans="1:31" ht="12.75">
      <c r="A187" s="1">
        <f t="shared" si="48"/>
        <v>0.43157894736842106</v>
      </c>
      <c r="B187" s="1">
        <v>0</v>
      </c>
      <c r="C187">
        <v>183</v>
      </c>
      <c r="D187">
        <f t="shared" si="36"/>
        <v>3.193952531149623</v>
      </c>
      <c r="E187" s="2">
        <f>COS(D187+Params!$H$3)*A_LEN+A_X</f>
        <v>-1.2806168013882069</v>
      </c>
      <c r="F187" s="2">
        <f>SIN(D187+Params!$H$3)*A_LEN+A_Y</f>
        <v>3.106051953280562</v>
      </c>
      <c r="G187">
        <f t="shared" si="33"/>
        <v>-1.9687857416675418</v>
      </c>
      <c r="H187">
        <f t="shared" si="37"/>
        <v>-112.80311376308373</v>
      </c>
      <c r="I187" s="3">
        <f t="shared" si="34"/>
        <v>-1.968896857129141</v>
      </c>
      <c r="J187" s="3">
        <f t="shared" si="35"/>
        <v>1.468947456815914</v>
      </c>
      <c r="K187">
        <f>IF(AND(C187&gt;$H$366,C187&lt;$H$365),1,B_Y/COS(PI()/2+Data!G187)-BD_len)</f>
        <v>1.5934914145331316</v>
      </c>
      <c r="L187">
        <f>COS(G187)*K187+I187</f>
        <v>-2.586479448613761</v>
      </c>
      <c r="M187">
        <f>SIN(G187)*K187+J187</f>
        <v>0</v>
      </c>
      <c r="N187" s="5">
        <f>L187-COS(G187)*Params!$F$8</f>
        <v>-1.8113480787775929</v>
      </c>
      <c r="O187" s="5">
        <f>M187-SIN(G187)*Params!$F$8</f>
        <v>1.843684181061362</v>
      </c>
      <c r="P187" s="5">
        <f>D187+Params!$I$6</f>
        <v>5.811946409141117</v>
      </c>
      <c r="Q187" s="5">
        <f t="shared" si="38"/>
        <v>333</v>
      </c>
      <c r="R187" s="5">
        <f>A_X+COS(P187)*Params!$F$6</f>
        <v>0.20902040102969893</v>
      </c>
      <c r="S187" s="5">
        <f>A_Y+SIN(P187)*Params!$F$6</f>
        <v>3.2093134414784386</v>
      </c>
      <c r="T187" s="5">
        <f t="shared" si="39"/>
        <v>2.4386127349593907</v>
      </c>
      <c r="U187" s="5">
        <f t="shared" si="40"/>
        <v>-2.547203820066086</v>
      </c>
      <c r="V187" s="5">
        <f t="shared" si="41"/>
        <v>-145.94402844938747</v>
      </c>
      <c r="W187" s="5">
        <f>R187+COS(U187)*Params!$F$7</f>
        <v>-0.48715401604375846</v>
      </c>
      <c r="X187" s="5">
        <f>S187+SIN(U187)*Params!$F$7</f>
        <v>2.7387477185366524</v>
      </c>
      <c r="Y187" s="5">
        <f>W187+COS(G187)*Params!$F$8</f>
        <v>-1.2622853858799266</v>
      </c>
      <c r="Z187" s="5">
        <f>X187+SIN(G187)*Params!$F$8</f>
        <v>0.8950635374752904</v>
      </c>
      <c r="AA187" s="1">
        <f t="shared" si="42"/>
        <v>0.8002368586189818</v>
      </c>
      <c r="AB187" s="1">
        <f t="shared" si="43"/>
        <v>0</v>
      </c>
      <c r="AC187">
        <f t="shared" si="44"/>
        <v>-2.062522244498908</v>
      </c>
      <c r="AD187">
        <f t="shared" si="45"/>
        <v>0.8950635374752904</v>
      </c>
      <c r="AE187">
        <f t="shared" si="46"/>
        <v>5.055136745170595</v>
      </c>
    </row>
    <row r="188" spans="1:31" ht="12.75">
      <c r="A188" s="1">
        <f t="shared" si="48"/>
        <v>0.4263157894736842</v>
      </c>
      <c r="B188" s="1">
        <v>0</v>
      </c>
      <c r="C188">
        <v>184</v>
      </c>
      <c r="D188">
        <f t="shared" si="36"/>
        <v>3.2114058236695664</v>
      </c>
      <c r="E188" s="2">
        <f>COS(D188+Params!$H$3)*A_LEN+A_X</f>
        <v>-1.2736014715982067</v>
      </c>
      <c r="F188" s="2">
        <f>SIN(D188+Params!$H$3)*A_LEN+A_Y</f>
        <v>3.0900708758714774</v>
      </c>
      <c r="G188">
        <f t="shared" si="33"/>
        <v>-1.9657969823889878</v>
      </c>
      <c r="H188">
        <f t="shared" si="37"/>
        <v>-112.63187047044202</v>
      </c>
      <c r="I188" s="3">
        <f t="shared" si="34"/>
        <v>-1.9523555111361732</v>
      </c>
      <c r="J188" s="3">
        <f t="shared" si="35"/>
        <v>1.4620221274903358</v>
      </c>
      <c r="K188">
        <f>IF(AND(C188&gt;$H$366,C188&lt;$H$365),1,B_Y/COS(PI()/2+Data!G188)-BD_len)</f>
        <v>1.5839956328620568</v>
      </c>
      <c r="L188">
        <f>COS(G188)*K188+I188</f>
        <v>-2.56189096019119</v>
      </c>
      <c r="M188">
        <f>SIN(G188)*K188+J188</f>
        <v>0</v>
      </c>
      <c r="N188" s="5">
        <f>L188-COS(G188)*Params!$F$8</f>
        <v>-1.7922733723526778</v>
      </c>
      <c r="O188" s="5">
        <f>M188-SIN(G188)*Params!$F$8</f>
        <v>1.845992624169888</v>
      </c>
      <c r="P188" s="5">
        <f>D188+Params!$I$6</f>
        <v>5.82939970166106</v>
      </c>
      <c r="Q188" s="5">
        <f t="shared" si="38"/>
        <v>334</v>
      </c>
      <c r="R188" s="5">
        <f>A_X+COS(P188)*Params!$F$6</f>
        <v>0.21400669039720205</v>
      </c>
      <c r="S188" s="5">
        <f>A_Y+SIN(P188)*Params!$F$6</f>
        <v>3.2193143907452413</v>
      </c>
      <c r="T188" s="5">
        <f t="shared" si="39"/>
        <v>2.431290267478836</v>
      </c>
      <c r="U188" s="5">
        <f t="shared" si="40"/>
        <v>-2.5413374690295174</v>
      </c>
      <c r="V188" s="5">
        <f t="shared" si="41"/>
        <v>-145.6079112938499</v>
      </c>
      <c r="W188" s="5">
        <f>R188+COS(U188)*Params!$F$7</f>
        <v>-0.47939525972827085</v>
      </c>
      <c r="X188" s="5">
        <f>S188+SIN(U188)*Params!$F$7</f>
        <v>2.7446727847334156</v>
      </c>
      <c r="Y188" s="5">
        <f>W188+COS(G188)*Params!$F$8</f>
        <v>-1.2490128475667832</v>
      </c>
      <c r="Z188" s="5">
        <f>X188+SIN(G188)*Params!$F$8</f>
        <v>0.8986801605635275</v>
      </c>
      <c r="AA188" s="1">
        <f t="shared" si="42"/>
        <v>0.7904778725382624</v>
      </c>
      <c r="AB188" s="1">
        <f t="shared" si="43"/>
        <v>0</v>
      </c>
      <c r="AC188">
        <f t="shared" si="44"/>
        <v>-2.0394907201050456</v>
      </c>
      <c r="AD188">
        <f t="shared" si="45"/>
        <v>0.8986801605635275</v>
      </c>
      <c r="AE188">
        <f t="shared" si="46"/>
        <v>4.967148428385085</v>
      </c>
    </row>
    <row r="189" spans="1:31" ht="12.75">
      <c r="A189" s="1">
        <f t="shared" si="48"/>
        <v>0.42105263157894735</v>
      </c>
      <c r="B189" s="1">
        <v>0</v>
      </c>
      <c r="C189">
        <v>185</v>
      </c>
      <c r="D189">
        <f t="shared" si="36"/>
        <v>3.2288591161895095</v>
      </c>
      <c r="E189" s="2">
        <f>COS(D189+Params!$H$3)*A_LEN+A_X</f>
        <v>-1.2663083020186638</v>
      </c>
      <c r="F189" s="2">
        <f>SIN(D189+Params!$H$3)*A_LEN+A_Y</f>
        <v>3.0742146668446755</v>
      </c>
      <c r="G189">
        <f t="shared" si="33"/>
        <v>-1.9627759669702132</v>
      </c>
      <c r="H189">
        <f t="shared" si="37"/>
        <v>-112.45877903710229</v>
      </c>
      <c r="I189" s="3">
        <f t="shared" si="34"/>
        <v>-1.935614684138982</v>
      </c>
      <c r="J189" s="3">
        <f t="shared" si="35"/>
        <v>1.4550723295546844</v>
      </c>
      <c r="K189">
        <f>IF(AND(C189&gt;$H$366,C189&lt;$H$365),1,B_Y/COS(PI()/2+Data!G189)-BD_len)</f>
        <v>1.5744901459872347</v>
      </c>
      <c r="L189">
        <f>COS(G189)*K189+I189</f>
        <v>-2.537099293730291</v>
      </c>
      <c r="M189">
        <f>SIN(G189)*K189+J189</f>
        <v>0</v>
      </c>
      <c r="N189" s="5">
        <f>L189-COS(G189)*Params!$F$8</f>
        <v>-1.7730619815575093</v>
      </c>
      <c r="O189" s="5">
        <f>M189-SIN(G189)*Params!$F$8</f>
        <v>1.848309223481772</v>
      </c>
      <c r="P189" s="5">
        <f>D189+Params!$I$6</f>
        <v>5.846852994181004</v>
      </c>
      <c r="Q189" s="5">
        <f t="shared" si="38"/>
        <v>335</v>
      </c>
      <c r="R189" s="5">
        <f>A_X+COS(P189)*Params!$F$6</f>
        <v>0.2188176796973203</v>
      </c>
      <c r="S189" s="5">
        <f>A_Y+SIN(P189)*Params!$F$6</f>
        <v>3.2294008395676856</v>
      </c>
      <c r="T189" s="5">
        <f t="shared" si="39"/>
        <v>2.4238396475310524</v>
      </c>
      <c r="U189" s="5">
        <f t="shared" si="40"/>
        <v>-2.535336324498822</v>
      </c>
      <c r="V189" s="5">
        <f t="shared" si="41"/>
        <v>-145.26407103999304</v>
      </c>
      <c r="W189" s="5">
        <f>R189+COS(U189)*Params!$F$7</f>
        <v>-0.47172340868723855</v>
      </c>
      <c r="X189" s="5">
        <f>S189+SIN(U189)*Params!$F$7</f>
        <v>2.750606599995024</v>
      </c>
      <c r="Y189" s="5">
        <f>W189+COS(G189)*Params!$F$8</f>
        <v>-1.2357607208600205</v>
      </c>
      <c r="Z189" s="5">
        <f>X189+SIN(G189)*Params!$F$8</f>
        <v>0.9022973765132523</v>
      </c>
      <c r="AA189" s="1">
        <f t="shared" si="42"/>
        <v>0.7807188864575431</v>
      </c>
      <c r="AB189" s="1">
        <f t="shared" si="43"/>
        <v>0</v>
      </c>
      <c r="AC189">
        <f t="shared" si="44"/>
        <v>-2.0164796073175637</v>
      </c>
      <c r="AD189">
        <f t="shared" si="45"/>
        <v>0.9022973765132523</v>
      </c>
      <c r="AE189">
        <f t="shared" si="46"/>
        <v>4.880330562390293</v>
      </c>
    </row>
    <row r="190" spans="1:31" ht="12.75">
      <c r="A190" s="1">
        <f t="shared" si="48"/>
        <v>0.4157894736842105</v>
      </c>
      <c r="B190" s="1">
        <v>0</v>
      </c>
      <c r="C190">
        <v>186</v>
      </c>
      <c r="D190">
        <f t="shared" si="36"/>
        <v>3.246312408709453</v>
      </c>
      <c r="E190" s="2">
        <f>COS(D190+Params!$H$3)*A_LEN+A_X</f>
        <v>-1.2587395142196827</v>
      </c>
      <c r="F190" s="2">
        <f>SIN(D190+Params!$H$3)*A_LEN+A_Y</f>
        <v>3.058488156155028</v>
      </c>
      <c r="G190">
        <f t="shared" si="33"/>
        <v>-1.9597234600271216</v>
      </c>
      <c r="H190">
        <f t="shared" si="37"/>
        <v>-112.28388327232877</v>
      </c>
      <c r="I190" s="3">
        <f t="shared" si="34"/>
        <v>-1.9186781015009484</v>
      </c>
      <c r="J190" s="3">
        <f t="shared" si="35"/>
        <v>1.4481014860594232</v>
      </c>
      <c r="K190">
        <f>IF(AND(C190&gt;$H$366,C190&lt;$H$365),1,B_Y/COS(PI()/2+Data!G190)-BD_len)</f>
        <v>1.5649797802571168</v>
      </c>
      <c r="L190">
        <f>COS(G190)*K190+I190</f>
        <v>-2.5121120057279516</v>
      </c>
      <c r="M190">
        <f>SIN(G190)*K190+J190</f>
        <v>0</v>
      </c>
      <c r="N190" s="5">
        <f>L190-COS(G190)*Params!$F$8</f>
        <v>-1.7537202211011809</v>
      </c>
      <c r="O190" s="5">
        <f>M190-SIN(G190)*Params!$F$8</f>
        <v>1.8506328379801924</v>
      </c>
      <c r="P190" s="5">
        <f>D190+Params!$I$6</f>
        <v>5.8643062867009474</v>
      </c>
      <c r="Q190" s="5">
        <f t="shared" si="38"/>
        <v>336</v>
      </c>
      <c r="R190" s="5">
        <f>A_X+COS(P190)*Params!$F$6</f>
        <v>0.22345190345610705</v>
      </c>
      <c r="S190" s="5">
        <f>A_Y+SIN(P190)*Params!$F$6</f>
        <v>3.23956971551575</v>
      </c>
      <c r="T190" s="5">
        <f t="shared" si="39"/>
        <v>2.416268871608581</v>
      </c>
      <c r="U190" s="5">
        <f t="shared" si="40"/>
        <v>-2.529199794503051</v>
      </c>
      <c r="V190" s="5">
        <f t="shared" si="41"/>
        <v>-144.91247377037993</v>
      </c>
      <c r="W190" s="5">
        <f>R190+COS(U190)*Params!$F$7</f>
        <v>-0.4641380663434875</v>
      </c>
      <c r="X190" s="5">
        <f>S190+SIN(U190)*Params!$F$7</f>
        <v>2.7565469913854184</v>
      </c>
      <c r="Y190" s="5">
        <f>W190+COS(G190)*Params!$F$8</f>
        <v>-1.2225298509702582</v>
      </c>
      <c r="Z190" s="5">
        <f>X190+SIN(G190)*Params!$F$8</f>
        <v>0.905914153405226</v>
      </c>
      <c r="AA190" s="1">
        <f t="shared" si="42"/>
        <v>0.7709599003768237</v>
      </c>
      <c r="AB190" s="1">
        <f t="shared" si="43"/>
        <v>0</v>
      </c>
      <c r="AC190">
        <f t="shared" si="44"/>
        <v>-1.993489751347082</v>
      </c>
      <c r="AD190">
        <f t="shared" si="45"/>
        <v>0.905914153405226</v>
      </c>
      <c r="AE190">
        <f t="shared" si="46"/>
        <v>4.794681842065758</v>
      </c>
    </row>
    <row r="191" spans="1:31" ht="12.75">
      <c r="A191" s="1">
        <f t="shared" si="48"/>
        <v>0.41052631578947363</v>
      </c>
      <c r="B191" s="1">
        <v>0</v>
      </c>
      <c r="C191">
        <v>187</v>
      </c>
      <c r="D191">
        <f t="shared" si="36"/>
        <v>3.263765701229396</v>
      </c>
      <c r="E191" s="2">
        <f>COS(D191+Params!$H$3)*A_LEN+A_X</f>
        <v>-1.2508974137273476</v>
      </c>
      <c r="F191" s="2">
        <f>SIN(D191+Params!$H$3)*A_LEN+A_Y</f>
        <v>3.0428961342500367</v>
      </c>
      <c r="G191">
        <f t="shared" si="33"/>
        <v>-1.9566402163300896</v>
      </c>
      <c r="H191">
        <f t="shared" si="37"/>
        <v>-112.10722642127851</v>
      </c>
      <c r="I191" s="3">
        <f t="shared" si="34"/>
        <v>-1.9015494581772967</v>
      </c>
      <c r="J191" s="3">
        <f t="shared" si="35"/>
        <v>1.4411129663444102</v>
      </c>
      <c r="K191">
        <f>IF(AND(C191&gt;$H$366,C191&lt;$H$365),1,B_Y/COS(PI()/2+Data!G191)-BD_len)</f>
        <v>1.5554692415435367</v>
      </c>
      <c r="L191">
        <f>COS(G191)*K191+I191</f>
        <v>-2.4869364922172044</v>
      </c>
      <c r="M191">
        <f>SIN(G191)*K191+J191</f>
        <v>0</v>
      </c>
      <c r="N191" s="5">
        <f>L191-COS(G191)*Params!$F$8</f>
        <v>-1.7342542553649842</v>
      </c>
      <c r="O191" s="5">
        <f>M191-SIN(G191)*Params!$F$8</f>
        <v>1.8529623445518633</v>
      </c>
      <c r="P191" s="5">
        <f>D191+Params!$I$6</f>
        <v>5.8817595792208905</v>
      </c>
      <c r="Q191" s="5">
        <f t="shared" si="38"/>
        <v>337</v>
      </c>
      <c r="R191" s="5">
        <f>A_X+COS(P191)*Params!$F$6</f>
        <v>0.22790795004411318</v>
      </c>
      <c r="S191" s="5">
        <f>A_Y+SIN(P191)*Params!$F$6</f>
        <v>3.2498179210513136</v>
      </c>
      <c r="T191" s="5">
        <f t="shared" si="39"/>
        <v>2.4085858967314215</v>
      </c>
      <c r="U191" s="5">
        <f t="shared" si="40"/>
        <v>-2.5229272840868675</v>
      </c>
      <c r="V191" s="5">
        <f t="shared" si="41"/>
        <v>-144.55308539658077</v>
      </c>
      <c r="W191" s="5">
        <f>R191+COS(U191)*Params!$F$7</f>
        <v>-0.4566387481958977</v>
      </c>
      <c r="X191" s="5">
        <f>S191+SIN(U191)*Params!$F$7</f>
        <v>2.762491812040116</v>
      </c>
      <c r="Y191" s="5">
        <f>W191+COS(G191)*Params!$F$8</f>
        <v>-1.209320985048118</v>
      </c>
      <c r="Z191" s="5">
        <f>X191+SIN(G191)*Params!$F$8</f>
        <v>0.9095294674882526</v>
      </c>
      <c r="AA191" s="1">
        <f t="shared" si="42"/>
        <v>0.7612009142961045</v>
      </c>
      <c r="AB191" s="1">
        <f t="shared" si="43"/>
        <v>0</v>
      </c>
      <c r="AC191">
        <f t="shared" si="44"/>
        <v>-1.9705218993442224</v>
      </c>
      <c r="AD191">
        <f t="shared" si="45"/>
        <v>0.9095294674882526</v>
      </c>
      <c r="AE191">
        <f t="shared" si="46"/>
        <v>4.710200408024626</v>
      </c>
    </row>
    <row r="192" spans="1:31" ht="12.75">
      <c r="A192" s="1">
        <f t="shared" si="48"/>
        <v>0.4052631578947369</v>
      </c>
      <c r="B192" s="1">
        <v>0</v>
      </c>
      <c r="C192">
        <v>188</v>
      </c>
      <c r="D192">
        <f t="shared" si="36"/>
        <v>3.2812189937493397</v>
      </c>
      <c r="E192" s="2">
        <f>COS(D192+Params!$H$3)*A_LEN+A_X</f>
        <v>-1.2427843893214436</v>
      </c>
      <c r="F192" s="2">
        <f>SIN(D192+Params!$H$3)*A_LEN+A_Y</f>
        <v>3.02744335061063</v>
      </c>
      <c r="G192">
        <f t="shared" si="33"/>
        <v>-1.9535269810137812</v>
      </c>
      <c r="H192">
        <f t="shared" si="37"/>
        <v>-111.92885117702296</v>
      </c>
      <c r="I192" s="3">
        <f t="shared" si="34"/>
        <v>-1.8842324199507066</v>
      </c>
      <c r="J192" s="3">
        <f t="shared" si="35"/>
        <v>1.434110085930591</v>
      </c>
      <c r="K192">
        <f>IF(AND(C192&gt;$H$366,C192&lt;$H$365),1,B_Y/COS(PI()/2+Data!G192)-BD_len)</f>
        <v>1.5459631161286103</v>
      </c>
      <c r="L192">
        <f>COS(G192)*K192+I192</f>
        <v>-2.4615799910569125</v>
      </c>
      <c r="M192">
        <f>SIN(G192)*K192+J192</f>
        <v>0</v>
      </c>
      <c r="N192" s="5">
        <f>L192-COS(G192)*Params!$F$8</f>
        <v>-1.7146701002802223</v>
      </c>
      <c r="O192" s="5">
        <f>M192-SIN(G192)*Params!$F$8</f>
        <v>1.8552966380231364</v>
      </c>
      <c r="P192" s="5">
        <f>D192+Params!$I$6</f>
        <v>5.8992128717408345</v>
      </c>
      <c r="Q192" s="5">
        <f t="shared" si="38"/>
        <v>338.00000000000006</v>
      </c>
      <c r="R192" s="5">
        <f>A_X+COS(P192)*Params!$F$6</f>
        <v>0.23218446210638127</v>
      </c>
      <c r="S192" s="5">
        <f>A_Y+SIN(P192)*Params!$F$6</f>
        <v>3.260142334471693</v>
      </c>
      <c r="T192" s="5">
        <f t="shared" si="39"/>
        <v>2.400798641684797</v>
      </c>
      <c r="U192" s="5">
        <f t="shared" si="40"/>
        <v>-2.516518197886443</v>
      </c>
      <c r="V192" s="5">
        <f t="shared" si="41"/>
        <v>-144.1858718067609</v>
      </c>
      <c r="W192" s="5">
        <f>R192+COS(U192)*Params!$F$7</f>
        <v>-0.44922488317157644</v>
      </c>
      <c r="X192" s="5">
        <f>S192+SIN(U192)*Params!$F$7</f>
        <v>2.7684389454624663</v>
      </c>
      <c r="Y192" s="5">
        <f>W192+COS(G192)*Params!$F$8</f>
        <v>-1.1961347739482666</v>
      </c>
      <c r="Z192" s="5">
        <f>X192+SIN(G192)*Params!$F$8</f>
        <v>0.9131423074393299</v>
      </c>
      <c r="AA192" s="1">
        <f t="shared" si="42"/>
        <v>0.7514419282153854</v>
      </c>
      <c r="AB192" s="1">
        <f t="shared" si="43"/>
        <v>0</v>
      </c>
      <c r="AC192">
        <f t="shared" si="44"/>
        <v>-1.9475767021636519</v>
      </c>
      <c r="AD192">
        <f t="shared" si="45"/>
        <v>0.9131423074393299</v>
      </c>
      <c r="AE192">
        <f t="shared" si="46"/>
        <v>4.626883884446269</v>
      </c>
    </row>
    <row r="193" spans="1:31" ht="12.75">
      <c r="A193" s="1">
        <f t="shared" si="48"/>
        <v>0.4</v>
      </c>
      <c r="B193" s="1">
        <v>0</v>
      </c>
      <c r="C193">
        <v>189</v>
      </c>
      <c r="D193">
        <f t="shared" si="36"/>
        <v>3.2986722862692828</v>
      </c>
      <c r="E193" s="2">
        <f>COS(D193+Params!$H$3)*A_LEN+A_X</f>
        <v>-1.2344029123077835</v>
      </c>
      <c r="F193" s="2">
        <f>SIN(D193+Params!$H$3)*A_LEN+A_Y</f>
        <v>3.0121345123043737</v>
      </c>
      <c r="G193">
        <f t="shared" si="33"/>
        <v>-1.9503844897871643</v>
      </c>
      <c r="H193">
        <f t="shared" si="37"/>
        <v>-111.74879969258093</v>
      </c>
      <c r="I193" s="3">
        <f t="shared" si="34"/>
        <v>-1.8667306246400357</v>
      </c>
      <c r="J193" s="3">
        <f t="shared" si="35"/>
        <v>1.4270961064411125</v>
      </c>
      <c r="K193">
        <f>IF(AND(C193&gt;$H$366,C193&lt;$H$365),1,B_Y/COS(PI()/2+Data!G193)-BD_len)</f>
        <v>1.53646587168733</v>
      </c>
      <c r="L193">
        <f>COS(G193)*K193+I193</f>
        <v>-2.436049584310733</v>
      </c>
      <c r="M193">
        <f>SIN(G193)*K193+J193</f>
        <v>0</v>
      </c>
      <c r="N193" s="5">
        <f>L193-COS(G193)*Params!$F$8</f>
        <v>-1.6949736253042662</v>
      </c>
      <c r="O193" s="5">
        <f>M193-SIN(G193)*Params!$F$8</f>
        <v>1.857634631186296</v>
      </c>
      <c r="P193" s="5">
        <f>D193+Params!$I$6</f>
        <v>5.916666164260777</v>
      </c>
      <c r="Q193" s="5">
        <f t="shared" si="38"/>
        <v>339</v>
      </c>
      <c r="R193" s="5">
        <f>A_X+COS(P193)*Params!$F$6</f>
        <v>0.23628013697590916</v>
      </c>
      <c r="S193" s="5">
        <f>A_Y+SIN(P193)*Params!$F$6</f>
        <v>3.2705398108605452</v>
      </c>
      <c r="T193" s="5">
        <f t="shared" si="39"/>
        <v>2.3929149882667486</v>
      </c>
      <c r="U193" s="5">
        <f t="shared" si="40"/>
        <v>-2.509971942771939</v>
      </c>
      <c r="V193" s="5">
        <f t="shared" si="41"/>
        <v>-143.8107990170839</v>
      </c>
      <c r="W193" s="5">
        <f>R193+COS(U193)*Params!$F$7</f>
        <v>-0.4418958151458759</v>
      </c>
      <c r="X193" s="5">
        <f>S193+SIN(U193)*Params!$F$7</f>
        <v>2.7743863098560633</v>
      </c>
      <c r="Y193" s="5">
        <f>W193+COS(G193)*Params!$F$8</f>
        <v>-1.1829717741523424</v>
      </c>
      <c r="Z193" s="5">
        <f>X193+SIN(G193)*Params!$F$8</f>
        <v>0.9167516786697674</v>
      </c>
      <c r="AA193" s="1">
        <f t="shared" si="42"/>
        <v>0.741682942134666</v>
      </c>
      <c r="AB193" s="1">
        <f t="shared" si="43"/>
        <v>0</v>
      </c>
      <c r="AC193">
        <f t="shared" si="44"/>
        <v>-1.9246547162870085</v>
      </c>
      <c r="AD193">
        <f t="shared" si="45"/>
        <v>0.9167516786697674</v>
      </c>
      <c r="AE193">
        <f t="shared" si="46"/>
        <v>4.544729417269662</v>
      </c>
    </row>
    <row r="194" spans="1:31" ht="12.75">
      <c r="A194" s="1">
        <f t="shared" si="48"/>
        <v>0.39473684210526316</v>
      </c>
      <c r="B194" s="1">
        <v>0</v>
      </c>
      <c r="C194">
        <v>190</v>
      </c>
      <c r="D194">
        <f t="shared" si="36"/>
        <v>3.3161255787892263</v>
      </c>
      <c r="E194" s="2">
        <f>COS(D194+Params!$H$3)*A_LEN+A_X</f>
        <v>-1.225755535765466</v>
      </c>
      <c r="F194" s="2">
        <f>SIN(D194+Params!$H$3)*A_LEN+A_Y</f>
        <v>2.9969742825517285</v>
      </c>
      <c r="G194">
        <f t="shared" si="33"/>
        <v>-1.9472134691435623</v>
      </c>
      <c r="H194">
        <f t="shared" si="37"/>
        <v>-111.56711359295367</v>
      </c>
      <c r="I194" s="3">
        <f t="shared" si="34"/>
        <v>-1.8490476832825924</v>
      </c>
      <c r="J194" s="3">
        <f t="shared" si="35"/>
        <v>1.420074235549733</v>
      </c>
      <c r="K194">
        <f>IF(AND(C194&gt;$H$366,C194&lt;$H$365),1,B_Y/COS(PI()/2+Data!G194)-BD_len)</f>
        <v>1.526981858357722</v>
      </c>
      <c r="L194">
        <f>COS(G194)*K194+I194</f>
        <v>-2.4103522007073517</v>
      </c>
      <c r="M194">
        <f>SIN(G194)*K194+J194</f>
        <v>0</v>
      </c>
      <c r="N194" s="5">
        <f>L194-COS(G194)*Params!$F$8</f>
        <v>-1.6751705554866998</v>
      </c>
      <c r="O194" s="5">
        <f>M194-SIN(G194)*Params!$F$8</f>
        <v>1.8599752548167556</v>
      </c>
      <c r="P194" s="5">
        <f>D194+Params!$I$6</f>
        <v>5.934119456780721</v>
      </c>
      <c r="Q194" s="5">
        <f t="shared" si="38"/>
        <v>340</v>
      </c>
      <c r="R194" s="5">
        <f>A_X+COS(P194)*Params!$F$6</f>
        <v>0.24019372707045655</v>
      </c>
      <c r="S194" s="5">
        <f>A_Y+SIN(P194)*Params!$F$6</f>
        <v>3.281007183045841</v>
      </c>
      <c r="T194" s="5">
        <f t="shared" si="39"/>
        <v>2.384942782530047</v>
      </c>
      <c r="U194" s="5">
        <f t="shared" si="40"/>
        <v>-2.503287930561237</v>
      </c>
      <c r="V194" s="5">
        <f t="shared" si="41"/>
        <v>-143.4278333271968</v>
      </c>
      <c r="W194" s="5">
        <f>R194+COS(U194)*Params!$F$7</f>
        <v>-0.43465080464078804</v>
      </c>
      <c r="X194" s="5">
        <f>S194+SIN(U194)*Params!$F$7</f>
        <v>2.7803318624889704</v>
      </c>
      <c r="Y194" s="5">
        <f>W194+COS(G194)*Params!$F$8</f>
        <v>-1.16983244986144</v>
      </c>
      <c r="Z194" s="5">
        <f>X194+SIN(G194)*Params!$F$8</f>
        <v>0.9203566076722147</v>
      </c>
      <c r="AA194" s="1">
        <f t="shared" si="42"/>
        <v>0.7319239560539467</v>
      </c>
      <c r="AB194" s="1">
        <f t="shared" si="43"/>
        <v>0</v>
      </c>
      <c r="AC194">
        <f t="shared" si="44"/>
        <v>-1.9017564059153869</v>
      </c>
      <c r="AD194">
        <f t="shared" si="45"/>
        <v>0.9203566076722147</v>
      </c>
      <c r="AE194">
        <f t="shared" si="46"/>
        <v>4.463733712726117</v>
      </c>
    </row>
    <row r="195" spans="1:31" ht="12.75">
      <c r="A195" s="1">
        <f t="shared" si="48"/>
        <v>0.3894736842105263</v>
      </c>
      <c r="B195" s="1">
        <v>0</v>
      </c>
      <c r="C195">
        <v>191</v>
      </c>
      <c r="D195">
        <f t="shared" si="36"/>
        <v>3.3335788713091694</v>
      </c>
      <c r="E195" s="2">
        <f>COS(D195+Params!$H$3)*A_LEN+A_X</f>
        <v>-1.2168448937691543</v>
      </c>
      <c r="F195" s="2">
        <f>SIN(D195+Params!$H$3)*A_LEN+A_Y</f>
        <v>2.9819672793055383</v>
      </c>
      <c r="G195">
        <f t="shared" si="33"/>
        <v>-1.9440146365705055</v>
      </c>
      <c r="H195">
        <f t="shared" si="37"/>
        <v>-111.38383398714855</v>
      </c>
      <c r="I195" s="3">
        <f t="shared" si="34"/>
        <v>-1.8311871812899576</v>
      </c>
      <c r="J195" s="3">
        <f t="shared" si="35"/>
        <v>1.4130476269543033</v>
      </c>
      <c r="K195">
        <f>IF(AND(C195&gt;$H$366,C195&lt;$H$365),1,B_Y/COS(PI()/2+Data!G195)-BD_len)</f>
        <v>1.5175153098904852</v>
      </c>
      <c r="L195">
        <f>COS(G195)*K195+I195</f>
        <v>-2.384494618173673</v>
      </c>
      <c r="M195">
        <f>SIN(G195)*K195+J195</f>
        <v>0</v>
      </c>
      <c r="N195" s="5">
        <f>L195-COS(G195)*Params!$F$8</f>
        <v>-1.6552664736172322</v>
      </c>
      <c r="O195" s="5">
        <f>M195-SIN(G195)*Params!$F$8</f>
        <v>1.8623174576818988</v>
      </c>
      <c r="P195" s="5">
        <f>D195+Params!$I$6</f>
        <v>5.951572749300664</v>
      </c>
      <c r="Q195" s="5">
        <f t="shared" si="38"/>
        <v>341</v>
      </c>
      <c r="R195" s="5">
        <f>A_X+COS(P195)*Params!$F$6</f>
        <v>0.24392404027256848</v>
      </c>
      <c r="S195" s="5">
        <f>A_Y+SIN(P195)*Params!$F$6</f>
        <v>3.2915412625646114</v>
      </c>
      <c r="T195" s="5">
        <f t="shared" si="39"/>
        <v>2.376889836002591</v>
      </c>
      <c r="U195" s="5">
        <f t="shared" si="40"/>
        <v>-2.496465580809177</v>
      </c>
      <c r="V195" s="5">
        <f t="shared" si="41"/>
        <v>-143.0369414800416</v>
      </c>
      <c r="W195" s="5">
        <f>R195+COS(U195)*Params!$F$7</f>
        <v>-0.4274890307122328</v>
      </c>
      <c r="X195" s="5">
        <f>S195+SIN(U195)*Params!$F$7</f>
        <v>2.786273604084423</v>
      </c>
      <c r="Y195" s="5">
        <f>W195+COS(G195)*Params!$F$8</f>
        <v>-1.1567171752686733</v>
      </c>
      <c r="Z195" s="5">
        <f>X195+SIN(G195)*Params!$F$8</f>
        <v>0.9239561464025241</v>
      </c>
      <c r="AA195" s="1">
        <f t="shared" si="42"/>
        <v>0.7221649699732273</v>
      </c>
      <c r="AB195" s="1">
        <f t="shared" si="43"/>
        <v>0</v>
      </c>
      <c r="AC195">
        <f t="shared" si="44"/>
        <v>-1.8788821452419007</v>
      </c>
      <c r="AD195">
        <f t="shared" si="45"/>
        <v>0.9239561464025241</v>
      </c>
      <c r="AE195">
        <f t="shared" si="46"/>
        <v>4.38389307618381</v>
      </c>
    </row>
    <row r="196" spans="1:31" ht="12.75">
      <c r="A196" s="1">
        <f t="shared" si="48"/>
        <v>0.38421052631578945</v>
      </c>
      <c r="B196" s="1">
        <v>0</v>
      </c>
      <c r="C196">
        <v>192</v>
      </c>
      <c r="D196">
        <f t="shared" si="36"/>
        <v>3.351032163829113</v>
      </c>
      <c r="E196" s="2">
        <f>COS(D196+Params!$H$3)*A_LEN+A_X</f>
        <v>-1.2076737005867202</v>
      </c>
      <c r="F196" s="2">
        <f>SIN(D196+Params!$H$3)*A_LEN+A_Y</f>
        <v>2.9671180738443668</v>
      </c>
      <c r="G196">
        <f aca="true" t="shared" si="49" ref="G196:G259">ATAN2(E196-B_X,F196-B_Y)</f>
        <v>-1.9407887007592475</v>
      </c>
      <c r="H196">
        <f t="shared" si="37"/>
        <v>-111.19900148018336</v>
      </c>
      <c r="I196" s="3">
        <f aca="true" t="shared" si="50" ref="I196:I259">B_X+COS(G196)*BD_len</f>
        <v>-1.8131526795778723</v>
      </c>
      <c r="J196" s="3">
        <f aca="true" t="shared" si="51" ref="J196:J259">B_Y+SIN(G196)*BD_len</f>
        <v>1.4060193803734045</v>
      </c>
      <c r="K196">
        <f>IF(AND(C196&gt;$H$366,C196&lt;$H$365),1,B_Y/COS(PI()/2+Data!G196)-BD_len)</f>
        <v>1.5080703448707231</v>
      </c>
      <c r="L196">
        <f>COS(G196)*K196+I196</f>
        <v>-2.3584834664337873</v>
      </c>
      <c r="M196">
        <f>SIN(G196)*K196+J196</f>
        <v>0</v>
      </c>
      <c r="N196" s="5">
        <f>L196-COS(G196)*Params!$F$8</f>
        <v>-1.6352668224480418</v>
      </c>
      <c r="O196" s="5">
        <f>M196-SIN(G196)*Params!$F$8</f>
        <v>1.8646602065421987</v>
      </c>
      <c r="P196" s="5">
        <f>D196+Params!$I$6</f>
        <v>5.969026041820607</v>
      </c>
      <c r="Q196" s="5">
        <f t="shared" si="38"/>
        <v>342</v>
      </c>
      <c r="R196" s="5">
        <f>A_X+COS(P196)*Params!$F$6</f>
        <v>0.24746994029270725</v>
      </c>
      <c r="S196" s="5">
        <f>A_Y+SIN(P196)*Params!$F$6</f>
        <v>3.30213884063419</v>
      </c>
      <c r="T196" s="5">
        <f t="shared" si="39"/>
        <v>2.3687639268712473</v>
      </c>
      <c r="U196" s="5">
        <f t="shared" si="40"/>
        <v>-2.489504323676316</v>
      </c>
      <c r="V196" s="5">
        <f t="shared" si="41"/>
        <v>-142.63809082622333</v>
      </c>
      <c r="W196" s="5">
        <f>R196+COS(U196)*Params!$F$7</f>
        <v>-0.42040959303677167</v>
      </c>
      <c r="X196" s="5">
        <f>S196+SIN(U196)*Params!$F$7</f>
        <v>2.7922095832318603</v>
      </c>
      <c r="Y196" s="5">
        <f>W196+COS(G196)*Params!$F$8</f>
        <v>-1.143626237022517</v>
      </c>
      <c r="Z196" s="5">
        <f>X196+SIN(G196)*Params!$F$8</f>
        <v>0.9275493766896616</v>
      </c>
      <c r="AA196" s="1">
        <f t="shared" si="42"/>
        <v>0.7124059838925081</v>
      </c>
      <c r="AB196" s="1">
        <f t="shared" si="43"/>
        <v>0</v>
      </c>
      <c r="AC196">
        <f t="shared" si="44"/>
        <v>-1.856032220915025</v>
      </c>
      <c r="AD196">
        <f t="shared" si="45"/>
        <v>0.9275493766896616</v>
      </c>
      <c r="AE196">
        <f t="shared" si="46"/>
        <v>4.30520345127214</v>
      </c>
    </row>
    <row r="197" spans="1:31" ht="12.75">
      <c r="A197" s="1">
        <f t="shared" si="48"/>
        <v>0.3789473684210526</v>
      </c>
      <c r="B197" s="1">
        <v>0</v>
      </c>
      <c r="C197">
        <v>193</v>
      </c>
      <c r="D197">
        <f aca="true" t="shared" si="52" ref="D197:D260">RADIANS(C197)</f>
        <v>3.368485456349056</v>
      </c>
      <c r="E197" s="2">
        <f>COS(D197+Params!$H$3)*A_LEN+A_X</f>
        <v>-1.1982447498524504</v>
      </c>
      <c r="F197" s="2">
        <f>SIN(D197+Params!$H$3)*A_LEN+A_Y</f>
        <v>2.9524311893800457</v>
      </c>
      <c r="G197">
        <f t="shared" si="49"/>
        <v>-1.937536361813779</v>
      </c>
      <c r="H197">
        <f aca="true" t="shared" si="53" ref="H197:H260">DEGREES(G197)</f>
        <v>-111.01265618506199</v>
      </c>
      <c r="I197" s="3">
        <f t="shared" si="50"/>
        <v>-1.7949477156704674</v>
      </c>
      <c r="J197" s="3">
        <f t="shared" si="51"/>
        <v>1.398992541564236</v>
      </c>
      <c r="K197">
        <f>IF(AND(C197&gt;$H$366,C197&lt;$H$365),1,B_Y/COS(PI()/2+Data!G197)-BD_len)</f>
        <v>1.498650968004541</v>
      </c>
      <c r="L197">
        <f>COS(G197)*K197+I197</f>
        <v>-2.33232522966653</v>
      </c>
      <c r="M197">
        <f>SIN(G197)*K197+J197</f>
        <v>0</v>
      </c>
      <c r="N197" s="5">
        <f>L197-COS(G197)*Params!$F$8</f>
        <v>-1.6151769069832531</v>
      </c>
      <c r="O197" s="5">
        <f>M197-SIN(G197)*Params!$F$8</f>
        <v>1.8670024861452548</v>
      </c>
      <c r="P197" s="5">
        <f>D197+Params!$I$6</f>
        <v>5.986479334340551</v>
      </c>
      <c r="Q197" s="5">
        <f aca="true" t="shared" si="54" ref="Q197:Q260">DEGREES(P197)</f>
        <v>343.00000000000006</v>
      </c>
      <c r="R197" s="5">
        <f>A_X+COS(P197)*Params!$F$6</f>
        <v>0.25083034701537704</v>
      </c>
      <c r="S197" s="5">
        <f>A_Y+SIN(P197)*Params!$F$6</f>
        <v>3.312796689129636</v>
      </c>
      <c r="T197" s="5">
        <f aca="true" t="shared" si="55" ref="T197:T260">SQRT((R197-N197)^2+(S197-O197)^2)</f>
        <v>2.3605728011139053</v>
      </c>
      <c r="U197" s="5">
        <f aca="true" t="shared" si="56" ref="U197:U260">ATAN2(N197-R197,O197-S197)</f>
        <v>-2.482403602880814</v>
      </c>
      <c r="V197" s="5">
        <f aca="true" t="shared" si="57" ref="V197:V260">DEGREES(U197)</f>
        <v>-142.23124949314027</v>
      </c>
      <c r="W197" s="5">
        <f>R197+COS(U197)*Params!$F$7</f>
        <v>-0.4134115142081953</v>
      </c>
      <c r="X197" s="5">
        <f>S197+SIN(U197)*Params!$F$7</f>
        <v>2.7981379008110663</v>
      </c>
      <c r="Y197" s="5">
        <f>W197+COS(G197)*Params!$F$8</f>
        <v>-1.1305598368914724</v>
      </c>
      <c r="Z197" s="5">
        <f>X197+SIN(G197)*Params!$F$8</f>
        <v>0.9311354146658115</v>
      </c>
      <c r="AA197" s="1">
        <f aca="true" t="shared" si="58" ref="AA197:AA260">(A197*2)*$L$366</f>
        <v>0.7026469978117887</v>
      </c>
      <c r="AB197" s="1">
        <f aca="true" t="shared" si="59" ref="AB197:AB260">(B197*10)*$M$365</f>
        <v>0</v>
      </c>
      <c r="AC197">
        <f aca="true" t="shared" si="60" ref="AC197:AC260">Y197-AA197</f>
        <v>-1.8332068347032613</v>
      </c>
      <c r="AD197">
        <f aca="true" t="shared" si="61" ref="AD197:AD260">Z197-AB197</f>
        <v>0.9311354146658115</v>
      </c>
      <c r="AE197">
        <f aca="true" t="shared" si="62" ref="AE197:AE260">AC197*AC197+AD197*AD197</f>
        <v>4.227660459247623</v>
      </c>
    </row>
    <row r="198" spans="1:31" ht="12.75">
      <c r="A198" s="1">
        <f t="shared" si="48"/>
        <v>0.37368421052631584</v>
      </c>
      <c r="B198" s="1">
        <v>0</v>
      </c>
      <c r="C198">
        <v>194</v>
      </c>
      <c r="D198">
        <f t="shared" si="52"/>
        <v>3.385938748868999</v>
      </c>
      <c r="E198" s="2">
        <f>COS(D198+Params!$H$3)*A_LEN+A_X</f>
        <v>-1.1885609137160869</v>
      </c>
      <c r="F198" s="2">
        <f>SIN(D198+Params!$H$3)*A_LEN+A_Y</f>
        <v>2.937911099679869</v>
      </c>
      <c r="G198">
        <f t="shared" si="49"/>
        <v>-1.9342583114592113</v>
      </c>
      <c r="H198">
        <f t="shared" si="53"/>
        <v>-110.82483773471388</v>
      </c>
      <c r="I198" s="3">
        <f t="shared" si="50"/>
        <v>-1.7765758047792857</v>
      </c>
      <c r="J198" s="3">
        <f t="shared" si="51"/>
        <v>1.3919701023600233</v>
      </c>
      <c r="K198">
        <f>IF(AND(C198&gt;$H$366,C198&lt;$H$365),1,B_Y/COS(PI()/2+Data!G198)-BD_len)</f>
        <v>1.4892610714637646</v>
      </c>
      <c r="L198">
        <f>COS(G198)*K198+I198</f>
        <v>-2.3060262492150487</v>
      </c>
      <c r="M198">
        <f>SIN(G198)*K198+J198</f>
        <v>0</v>
      </c>
      <c r="N198" s="5">
        <f>L198-COS(G198)*Params!$F$8</f>
        <v>-1.5950018968288324</v>
      </c>
      <c r="O198" s="5">
        <f>M198-SIN(G198)*Params!$F$8</f>
        <v>1.8693432992133256</v>
      </c>
      <c r="P198" s="5">
        <f>D198+Params!$I$6</f>
        <v>6.003932626860493</v>
      </c>
      <c r="Q198" s="5">
        <f t="shared" si="54"/>
        <v>344</v>
      </c>
      <c r="R198" s="5">
        <f>A_X+COS(P198)*Params!$F$6</f>
        <v>0.2540042368281366</v>
      </c>
      <c r="S198" s="5">
        <f>A_Y+SIN(P198)*Params!$F$6</f>
        <v>3.323511561567051</v>
      </c>
      <c r="T198" s="5">
        <f t="shared" si="55"/>
        <v>2.3523241735649334</v>
      </c>
      <c r="U198" s="5">
        <f t="shared" si="56"/>
        <v>-2.475162878736647</v>
      </c>
      <c r="V198" s="5">
        <f t="shared" si="57"/>
        <v>-141.81638655906104</v>
      </c>
      <c r="W198" s="5">
        <f>R198+COS(U198)*Params!$F$7</f>
        <v>-0.40649374225431384</v>
      </c>
      <c r="X198" s="5">
        <f>S198+SIN(U198)*Params!$F$7</f>
        <v>2.8040567144212254</v>
      </c>
      <c r="Y198" s="5">
        <f>W198+COS(G198)*Params!$F$8</f>
        <v>-1.1175180946405303</v>
      </c>
      <c r="Z198" s="5">
        <f>X198+SIN(G198)*Params!$F$8</f>
        <v>0.9347134152078997</v>
      </c>
      <c r="AA198" s="1">
        <f t="shared" si="58"/>
        <v>0.6928880117310696</v>
      </c>
      <c r="AB198" s="1">
        <f t="shared" si="59"/>
        <v>0</v>
      </c>
      <c r="AC198">
        <f t="shared" si="60"/>
        <v>-1.8104061063716</v>
      </c>
      <c r="AD198">
        <f t="shared" si="61"/>
        <v>0.9347134152078997</v>
      </c>
      <c r="AE198">
        <f t="shared" si="62"/>
        <v>4.151259438557192</v>
      </c>
    </row>
    <row r="199" spans="1:31" ht="12.75">
      <c r="A199" s="1">
        <f t="shared" si="48"/>
        <v>0.368421052631579</v>
      </c>
      <c r="B199" s="1">
        <v>0</v>
      </c>
      <c r="C199">
        <v>195</v>
      </c>
      <c r="D199">
        <f t="shared" si="52"/>
        <v>3.4033920413889427</v>
      </c>
      <c r="E199" s="2">
        <f>COS(D199+Params!$H$3)*A_LEN+A_X</f>
        <v>-1.1786251419679101</v>
      </c>
      <c r="F199" s="2">
        <f>SIN(D199+Params!$H$3)*A_LEN+A_Y</f>
        <v>2.923562227703796</v>
      </c>
      <c r="G199">
        <f t="shared" si="49"/>
        <v>-1.930955233249381</v>
      </c>
      <c r="H199">
        <f t="shared" si="53"/>
        <v>-110.63558529388898</v>
      </c>
      <c r="I199" s="3">
        <f t="shared" si="50"/>
        <v>-1.758040440857397</v>
      </c>
      <c r="J199" s="3">
        <f t="shared" si="51"/>
        <v>1.3849550007251983</v>
      </c>
      <c r="K199">
        <f>IF(AND(C199&gt;$H$366,C199&lt;$H$365),1,B_Y/COS(PI()/2+Data!G199)-BD_len)</f>
        <v>1.4799044362822409</v>
      </c>
      <c r="L199">
        <f>COS(G199)*K199+I199</f>
        <v>-2.2795927263419133</v>
      </c>
      <c r="M199">
        <f>SIN(G199)*K199+J199</f>
        <v>0</v>
      </c>
      <c r="N199" s="5">
        <f>L199-COS(G199)*Params!$F$8</f>
        <v>-1.5747468285963264</v>
      </c>
      <c r="O199" s="5">
        <f>M199-SIN(G199)*Params!$F$8</f>
        <v>1.8716816664249338</v>
      </c>
      <c r="P199" s="5">
        <f>D199+Params!$I$6</f>
        <v>6.021385919380437</v>
      </c>
      <c r="Q199" s="5">
        <f t="shared" si="54"/>
        <v>345</v>
      </c>
      <c r="R199" s="5">
        <f>A_X+COS(P199)*Params!$F$6</f>
        <v>0.2569906429334036</v>
      </c>
      <c r="S199" s="5">
        <f>A_Y+SIN(P199)*Params!$F$6</f>
        <v>3.334280194092496</v>
      </c>
      <c r="T199" s="5">
        <f t="shared" si="55"/>
        <v>2.3440257288992052</v>
      </c>
      <c r="U199" s="5">
        <f t="shared" si="56"/>
        <v>-2.4677816312808862</v>
      </c>
      <c r="V199" s="5">
        <f t="shared" si="57"/>
        <v>-141.39347223230428</v>
      </c>
      <c r="W199" s="5">
        <f>R199+COS(U199)*Params!$F$7</f>
        <v>-0.3996551533840534</v>
      </c>
      <c r="X199" s="5">
        <f>S199+SIN(U199)*Params!$F$7</f>
        <v>2.809964242805577</v>
      </c>
      <c r="Y199" s="5">
        <f>W199+COS(G199)*Params!$F$8</f>
        <v>-1.1045010511296403</v>
      </c>
      <c r="Z199" s="5">
        <f>X199+SIN(G199)*Params!$F$8</f>
        <v>0.938282576380643</v>
      </c>
      <c r="AA199" s="1">
        <f t="shared" si="58"/>
        <v>0.6831290256503503</v>
      </c>
      <c r="AB199" s="1">
        <f t="shared" si="59"/>
        <v>0</v>
      </c>
      <c r="AC199">
        <f t="shared" si="60"/>
        <v>-1.7876300767799904</v>
      </c>
      <c r="AD199">
        <f t="shared" si="61"/>
        <v>0.938282576380643</v>
      </c>
      <c r="AE199">
        <f t="shared" si="62"/>
        <v>4.075995484547931</v>
      </c>
    </row>
    <row r="200" spans="1:31" ht="12.75">
      <c r="A200" s="1">
        <f t="shared" si="48"/>
        <v>0.3631578947368421</v>
      </c>
      <c r="B200" s="1">
        <v>0</v>
      </c>
      <c r="C200">
        <v>196</v>
      </c>
      <c r="D200">
        <f t="shared" si="52"/>
        <v>3.420845333908886</v>
      </c>
      <c r="E200" s="2">
        <f>COS(D200+Params!$H$3)*A_LEN+A_X</f>
        <v>-1.1684404611402528</v>
      </c>
      <c r="F200" s="2">
        <f>SIN(D200+Params!$H$3)*A_LEN+A_Y</f>
        <v>2.909388944257242</v>
      </c>
      <c r="G200">
        <f t="shared" si="49"/>
        <v>-1.9276278027736133</v>
      </c>
      <c r="H200">
        <f t="shared" si="53"/>
        <v>-110.44493757100429</v>
      </c>
      <c r="I200" s="3">
        <f t="shared" si="50"/>
        <v>-1.739345097629326</v>
      </c>
      <c r="J200" s="3">
        <f t="shared" si="51"/>
        <v>1.3779501208269194</v>
      </c>
      <c r="K200">
        <f>IF(AND(C200&gt;$H$366,C200&lt;$H$365),1,B_Y/COS(PI()/2+Data!G200)-BD_len)</f>
        <v>1.470584733797767</v>
      </c>
      <c r="L200">
        <f>COS(G200)*K200+I200</f>
        <v>-2.253030725024262</v>
      </c>
      <c r="M200">
        <f>SIN(G200)*K200+J200</f>
        <v>0</v>
      </c>
      <c r="N200" s="5">
        <f>L200-COS(G200)*Params!$F$8</f>
        <v>-1.5544166083546986</v>
      </c>
      <c r="O200" s="5">
        <f>M200-SIN(G200)*Params!$F$8</f>
        <v>1.874016626391027</v>
      </c>
      <c r="P200" s="5">
        <f>D200+Params!$I$6</f>
        <v>6.03883921190038</v>
      </c>
      <c r="Q200" s="5">
        <f t="shared" si="54"/>
        <v>346</v>
      </c>
      <c r="R200" s="5">
        <f>A_X+COS(P200)*Params!$F$6</f>
        <v>0.2597886556429478</v>
      </c>
      <c r="S200" s="5">
        <f>A_Y+SIN(P200)*Params!$F$6</f>
        <v>3.3450993064761834</v>
      </c>
      <c r="T200" s="5">
        <f t="shared" si="55"/>
        <v>2.3356851225204345</v>
      </c>
      <c r="U200" s="5">
        <f t="shared" si="56"/>
        <v>-2.4602593634923666</v>
      </c>
      <c r="V200" s="5">
        <f t="shared" si="57"/>
        <v>-140.9624780356549</v>
      </c>
      <c r="W200" s="5">
        <f>R200+COS(U200)*Params!$F$7</f>
        <v>-0.3928945549747492</v>
      </c>
      <c r="X200" s="5">
        <f>S200+SIN(U200)*Params!$F$7</f>
        <v>2.815858770261251</v>
      </c>
      <c r="Y200" s="5">
        <f>W200+COS(G200)*Params!$F$8</f>
        <v>-1.0915086716443123</v>
      </c>
      <c r="Z200" s="5">
        <f>X200+SIN(G200)*Params!$F$8</f>
        <v>0.9418421438702242</v>
      </c>
      <c r="AA200" s="1">
        <f t="shared" si="58"/>
        <v>0.6733700395696309</v>
      </c>
      <c r="AB200" s="1">
        <f t="shared" si="59"/>
        <v>0</v>
      </c>
      <c r="AC200">
        <f t="shared" si="60"/>
        <v>-1.7648787112139432</v>
      </c>
      <c r="AD200">
        <f t="shared" si="61"/>
        <v>0.9418421438702242</v>
      </c>
      <c r="AE200">
        <f t="shared" si="62"/>
        <v>4.001863489266249</v>
      </c>
    </row>
    <row r="201" spans="1:31" ht="12.75">
      <c r="A201" s="1">
        <f t="shared" si="48"/>
        <v>0.35789473684210527</v>
      </c>
      <c r="B201" s="1">
        <v>0</v>
      </c>
      <c r="C201">
        <v>197</v>
      </c>
      <c r="D201">
        <f t="shared" si="52"/>
        <v>3.4382986264288293</v>
      </c>
      <c r="E201" s="2">
        <f>COS(D201+Params!$H$3)*A_LEN+A_X</f>
        <v>-1.1580099735855558</v>
      </c>
      <c r="F201" s="2">
        <f>SIN(D201+Params!$H$3)*A_LEN+A_Y</f>
        <v>2.895395566659645</v>
      </c>
      <c r="G201">
        <f t="shared" si="49"/>
        <v>-1.9242766878624904</v>
      </c>
      <c r="H201">
        <f t="shared" si="53"/>
        <v>-110.25293282993358</v>
      </c>
      <c r="I201" s="3">
        <f t="shared" si="50"/>
        <v>-1.720493229596948</v>
      </c>
      <c r="J201" s="3">
        <f t="shared" si="51"/>
        <v>1.370958293121305</v>
      </c>
      <c r="K201">
        <f>IF(AND(C201&gt;$H$366,C201&lt;$H$365),1,B_Y/COS(PI()/2+Data!G201)-BD_len)</f>
        <v>1.4613055271336792</v>
      </c>
      <c r="L201">
        <f>COS(G201)*K201+I201</f>
        <v>-2.226346174782953</v>
      </c>
      <c r="M201">
        <f>SIN(G201)*K201+J201</f>
        <v>0</v>
      </c>
      <c r="N201" s="5">
        <f>L201-COS(G201)*Params!$F$8</f>
        <v>-1.5340160141241825</v>
      </c>
      <c r="O201" s="5">
        <f>M201-SIN(G201)*Params!$F$8</f>
        <v>1.8763472356262316</v>
      </c>
      <c r="P201" s="5">
        <f>D201+Params!$I$6</f>
        <v>6.056292504420323</v>
      </c>
      <c r="Q201" s="5">
        <f t="shared" si="54"/>
        <v>347</v>
      </c>
      <c r="R201" s="5">
        <f>A_X+COS(P201)*Params!$F$6</f>
        <v>0.26239742265499294</v>
      </c>
      <c r="S201" s="5">
        <f>A_Y+SIN(P201)*Params!$F$6</f>
        <v>3.355965603111675</v>
      </c>
      <c r="T201" s="5">
        <f t="shared" si="55"/>
        <v>2.327309981339198</v>
      </c>
      <c r="U201" s="5">
        <f t="shared" si="56"/>
        <v>-2.4525956046033968</v>
      </c>
      <c r="V201" s="5">
        <f t="shared" si="57"/>
        <v>-140.52337699611104</v>
      </c>
      <c r="W201" s="5">
        <f>R201+COS(U201)*Params!$F$7</f>
        <v>-0.38621068880907344</v>
      </c>
      <c r="X201" s="5">
        <f>S201+SIN(U201)*Params!$F$7</f>
        <v>2.821738651022667</v>
      </c>
      <c r="Y201" s="5">
        <f>W201+COS(G201)*Params!$F$8</f>
        <v>-1.078540849467844</v>
      </c>
      <c r="Z201" s="5">
        <f>X201+SIN(G201)*Params!$F$8</f>
        <v>0.9453914153964356</v>
      </c>
      <c r="AA201" s="1">
        <f t="shared" si="58"/>
        <v>0.6636110534889117</v>
      </c>
      <c r="AB201" s="1">
        <f t="shared" si="59"/>
        <v>0</v>
      </c>
      <c r="AC201">
        <f t="shared" si="60"/>
        <v>-1.7421519029567556</v>
      </c>
      <c r="AD201">
        <f t="shared" si="61"/>
        <v>0.9453914153964356</v>
      </c>
      <c r="AE201">
        <f t="shared" si="62"/>
        <v>3.9288581812811207</v>
      </c>
    </row>
    <row r="202" spans="1:31" ht="12.75">
      <c r="A202" s="1">
        <f t="shared" si="48"/>
        <v>0.3526315789473684</v>
      </c>
      <c r="B202" s="1">
        <v>0</v>
      </c>
      <c r="C202">
        <v>198</v>
      </c>
      <c r="D202">
        <f t="shared" si="52"/>
        <v>3.4557519189487724</v>
      </c>
      <c r="E202" s="2">
        <f>COS(D202+Params!$H$3)*A_LEN+A_X</f>
        <v>-1.147336856531371</v>
      </c>
      <c r="F202" s="2">
        <f>SIN(D202+Params!$H$3)*A_LEN+A_Y</f>
        <v>2.881586357429379</v>
      </c>
      <c r="G202">
        <f t="shared" si="49"/>
        <v>-1.9209025487925753</v>
      </c>
      <c r="H202">
        <f t="shared" si="53"/>
        <v>-110.05960890173725</v>
      </c>
      <c r="I202" s="3">
        <f t="shared" si="50"/>
        <v>-1.7014882730220955</v>
      </c>
      <c r="J202" s="3">
        <f t="shared" si="51"/>
        <v>1.3639822944531055</v>
      </c>
      <c r="K202">
        <f>IF(AND(C202&gt;$H$366,C202&lt;$H$365),1,B_Y/COS(PI()/2+Data!G202)-BD_len)</f>
        <v>1.4520702727147494</v>
      </c>
      <c r="L202">
        <f>COS(G202)*K202+I202</f>
        <v>-2.1995448735408796</v>
      </c>
      <c r="M202">
        <f>SIN(G202)*K202+J202</f>
        <v>0</v>
      </c>
      <c r="N202" s="5">
        <f>L202-COS(G202)*Params!$F$8</f>
        <v>-1.51354969840706</v>
      </c>
      <c r="O202" s="5">
        <f>M202-SIN(G202)*Params!$F$8</f>
        <v>1.8786725685156314</v>
      </c>
      <c r="P202" s="5">
        <f>D202+Params!$I$6</f>
        <v>6.073745796940267</v>
      </c>
      <c r="Q202" s="5">
        <f t="shared" si="54"/>
        <v>348.00000000000006</v>
      </c>
      <c r="R202" s="5">
        <f>A_X+COS(P202)*Params!$F$6</f>
        <v>0.26481614931383596</v>
      </c>
      <c r="S202" s="5">
        <f>A_Y+SIN(P202)*Params!$F$6</f>
        <v>3.3668757740197517</v>
      </c>
      <c r="T202" s="5">
        <f t="shared" si="55"/>
        <v>2.318907904426737</v>
      </c>
      <c r="U202" s="5">
        <f t="shared" si="56"/>
        <v>-2.444789913505703</v>
      </c>
      <c r="V202" s="5">
        <f t="shared" si="57"/>
        <v>-140.07614384003037</v>
      </c>
      <c r="W202" s="5">
        <f>R202+COS(U202)*Params!$F$7</f>
        <v>-0.3796022345706584</v>
      </c>
      <c r="X202" s="5">
        <f>S202+SIN(U202)*Params!$F$7</f>
        <v>2.8276023136056585</v>
      </c>
      <c r="Y202" s="5">
        <f>W202+COS(G202)*Params!$F$8</f>
        <v>-1.065597409704478</v>
      </c>
      <c r="Z202" s="5">
        <f>X202+SIN(G202)*Params!$F$8</f>
        <v>0.9489297450900271</v>
      </c>
      <c r="AA202" s="1">
        <f t="shared" si="58"/>
        <v>0.6538520674081924</v>
      </c>
      <c r="AB202" s="1">
        <f t="shared" si="59"/>
        <v>0</v>
      </c>
      <c r="AC202">
        <f t="shared" si="60"/>
        <v>-1.7194494771126703</v>
      </c>
      <c r="AD202">
        <f t="shared" si="61"/>
        <v>0.9489297450900271</v>
      </c>
      <c r="AE202">
        <f t="shared" si="62"/>
        <v>3.856974165459659</v>
      </c>
    </row>
    <row r="203" spans="1:31" ht="12.75">
      <c r="A203" s="1">
        <f t="shared" si="48"/>
        <v>0.34736842105263155</v>
      </c>
      <c r="B203" s="1">
        <v>0</v>
      </c>
      <c r="C203">
        <v>199</v>
      </c>
      <c r="D203">
        <f t="shared" si="52"/>
        <v>3.473205211468716</v>
      </c>
      <c r="E203" s="2">
        <f>COS(D203+Params!$H$3)*A_LEN+A_X</f>
        <v>-1.1364243611125548</v>
      </c>
      <c r="F203" s="2">
        <f>SIN(D203+Params!$H$3)*A_LEN+A_Y</f>
        <v>2.867965522985358</v>
      </c>
      <c r="G203">
        <f t="shared" si="49"/>
        <v>-1.9175060384900096</v>
      </c>
      <c r="H203">
        <f t="shared" si="53"/>
        <v>-109.86500319632754</v>
      </c>
      <c r="I203" s="3">
        <f t="shared" si="50"/>
        <v>-1.6823336468863337</v>
      </c>
      <c r="J203" s="3">
        <f t="shared" si="51"/>
        <v>1.3570248481674643</v>
      </c>
      <c r="K203">
        <f>IF(AND(C203&gt;$H$366,C203&lt;$H$365),1,B_Y/COS(PI()/2+Data!G203)-BD_len)</f>
        <v>1.4428823218122186</v>
      </c>
      <c r="L203">
        <f>COS(G203)*K203+I203</f>
        <v>-2.1726324905054977</v>
      </c>
      <c r="M203">
        <f>SIN(G203)*K203+J203</f>
        <v>0</v>
      </c>
      <c r="N203" s="5">
        <f>L203-COS(G203)*Params!$F$8</f>
        <v>-1.4930221907502652</v>
      </c>
      <c r="O203" s="5">
        <f>M203-SIN(G203)*Params!$F$8</f>
        <v>1.880991717277512</v>
      </c>
      <c r="P203" s="5">
        <f>D203+Params!$I$6</f>
        <v>6.09119908946021</v>
      </c>
      <c r="Q203" s="5">
        <f t="shared" si="54"/>
        <v>349</v>
      </c>
      <c r="R203" s="5">
        <f>A_X+COS(P203)*Params!$F$6</f>
        <v>0.2670440988519052</v>
      </c>
      <c r="S203" s="5">
        <f>A_Y+SIN(P203)*Params!$F$6</f>
        <v>3.377826495856665</v>
      </c>
      <c r="T203" s="5">
        <f t="shared" si="55"/>
        <v>2.3104864635305815</v>
      </c>
      <c r="U203" s="5">
        <f t="shared" si="56"/>
        <v>-2.436841882251108</v>
      </c>
      <c r="V203" s="5">
        <f t="shared" si="57"/>
        <v>-139.62075519370399</v>
      </c>
      <c r="W203" s="5">
        <f>R203+COS(U203)*Params!$F$7</f>
        <v>-0.37306781360688407</v>
      </c>
      <c r="X203" s="5">
        <f>S203+SIN(U203)*Params!$F$7</f>
        <v>2.8334482650982653</v>
      </c>
      <c r="Y203" s="5">
        <f>W203+COS(G203)*Params!$F$8</f>
        <v>-1.0526781133621166</v>
      </c>
      <c r="Z203" s="5">
        <f>X203+SIN(G203)*Params!$F$8</f>
        <v>0.9524565478207534</v>
      </c>
      <c r="AA203" s="1">
        <f t="shared" si="58"/>
        <v>0.644093081327473</v>
      </c>
      <c r="AB203" s="1">
        <f t="shared" si="59"/>
        <v>0</v>
      </c>
      <c r="AC203">
        <f t="shared" si="60"/>
        <v>-1.6967711946895896</v>
      </c>
      <c r="AD203">
        <f t="shared" si="61"/>
        <v>0.9524565478207534</v>
      </c>
      <c r="AE203">
        <f t="shared" si="62"/>
        <v>3.7862059626149644</v>
      </c>
    </row>
    <row r="204" spans="1:31" ht="12.75">
      <c r="A204" s="1">
        <f t="shared" si="48"/>
        <v>0.3421052631578947</v>
      </c>
      <c r="B204" s="1">
        <v>0</v>
      </c>
      <c r="C204">
        <v>200</v>
      </c>
      <c r="D204">
        <f t="shared" si="52"/>
        <v>3.490658503988659</v>
      </c>
      <c r="E204" s="2">
        <f>COS(D204+Params!$H$3)*A_LEN+A_X</f>
        <v>-1.1252758113809058</v>
      </c>
      <c r="F204" s="2">
        <f>SIN(D204+Params!$H$3)*A_LEN+A_Y</f>
        <v>2.85453721236568</v>
      </c>
      <c r="G204">
        <f t="shared" si="49"/>
        <v>-1.9140878027329005</v>
      </c>
      <c r="H204">
        <f t="shared" si="53"/>
        <v>-109.66915271406448</v>
      </c>
      <c r="I204" s="3">
        <f t="shared" si="50"/>
        <v>-1.663032753828345</v>
      </c>
      <c r="J204" s="3">
        <f t="shared" si="51"/>
        <v>1.3500886242325274</v>
      </c>
      <c r="K204">
        <f>IF(AND(C204&gt;$H$366,C204&lt;$H$365),1,B_Y/COS(PI()/2+Data!G204)-BD_len)</f>
        <v>1.4337449221130134</v>
      </c>
      <c r="L204">
        <f>COS(G204)*K204+I204</f>
        <v>-2.1456145690708723</v>
      </c>
      <c r="M204">
        <f>SIN(G204)*K204+J204</f>
        <v>0</v>
      </c>
      <c r="N204" s="5">
        <f>L204-COS(G204)*Params!$F$8</f>
        <v>-1.4724379003349695</v>
      </c>
      <c r="O204" s="5">
        <f>M204-SIN(G204)*Params!$F$8</f>
        <v>1.8833037919224909</v>
      </c>
      <c r="P204" s="5">
        <f>D204+Params!$I$6</f>
        <v>6.1086523819801535</v>
      </c>
      <c r="Q204" s="5">
        <f t="shared" si="54"/>
        <v>350</v>
      </c>
      <c r="R204" s="5">
        <f>A_X+COS(P204)*Params!$F$6</f>
        <v>0.2690805926141891</v>
      </c>
      <c r="S204" s="5">
        <f>A_Y+SIN(P204)*Params!$F$6</f>
        <v>3.3888144329264613</v>
      </c>
      <c r="T204" s="5">
        <f t="shared" si="55"/>
        <v>2.3020532034382035</v>
      </c>
      <c r="U204" s="5">
        <f t="shared" si="56"/>
        <v>-2.4287511396467063</v>
      </c>
      <c r="V204" s="5">
        <f t="shared" si="57"/>
        <v>-139.1571897893451</v>
      </c>
      <c r="W204" s="5">
        <f>R204+COS(U204)*Params!$F$7</f>
        <v>-0.3666059929665905</v>
      </c>
      <c r="X204" s="5">
        <f>S204+SIN(U204)*Params!$F$7</f>
        <v>2.839275095382783</v>
      </c>
      <c r="Y204" s="5">
        <f>W204+COS(G204)*Params!$F$8</f>
        <v>-1.0397826617024934</v>
      </c>
      <c r="Z204" s="5">
        <f>X204+SIN(G204)*Params!$F$8</f>
        <v>0.9559713034602924</v>
      </c>
      <c r="AA204" s="1">
        <f t="shared" si="58"/>
        <v>0.6343340952467537</v>
      </c>
      <c r="AB204" s="1">
        <f t="shared" si="59"/>
        <v>0</v>
      </c>
      <c r="AC204">
        <f t="shared" si="60"/>
        <v>-1.674116756949247</v>
      </c>
      <c r="AD204">
        <f t="shared" si="61"/>
        <v>0.9559713034602924</v>
      </c>
      <c r="AE204">
        <f t="shared" si="62"/>
        <v>3.7165480489378346</v>
      </c>
    </row>
    <row r="205" spans="1:31" ht="12.75">
      <c r="A205" s="1">
        <f t="shared" si="48"/>
        <v>0.33684210526315783</v>
      </c>
      <c r="B205" s="1">
        <v>0</v>
      </c>
      <c r="C205">
        <v>201</v>
      </c>
      <c r="D205">
        <f t="shared" si="52"/>
        <v>3.5081117965086026</v>
      </c>
      <c r="E205" s="2">
        <f>COS(D205+Params!$H$3)*A_LEN+A_X</f>
        <v>-1.1138946032926793</v>
      </c>
      <c r="F205" s="2">
        <f>SIN(D205+Params!$H$3)*A_LEN+A_Y</f>
        <v>2.841305515963854</v>
      </c>
      <c r="G205">
        <f t="shared" si="49"/>
        <v>-1.9106484803524848</v>
      </c>
      <c r="H205">
        <f t="shared" si="53"/>
        <v>-109.47209405728177</v>
      </c>
      <c r="I205" s="3">
        <f t="shared" si="50"/>
        <v>-1.643588981059723</v>
      </c>
      <c r="J205" s="3">
        <f t="shared" si="51"/>
        <v>1.3431762393718287</v>
      </c>
      <c r="K205">
        <f>IF(AND(C205&gt;$H$366,C205&lt;$H$365),1,B_Y/COS(PI()/2+Data!G205)-BD_len)</f>
        <v>1.4246612193087023</v>
      </c>
      <c r="L205">
        <f>COS(G205)*K205+I205</f>
        <v>-2.1184965297353697</v>
      </c>
      <c r="M205">
        <f>SIN(G205)*K205+J205</f>
        <v>0</v>
      </c>
      <c r="N205" s="5">
        <f>L205-COS(G205)*Params!$F$8</f>
        <v>-1.4518011185890076</v>
      </c>
      <c r="O205" s="5">
        <f>M205-SIN(G205)*Params!$F$8</f>
        <v>1.8856079202093905</v>
      </c>
      <c r="P205" s="5">
        <f>D205+Params!$I$6</f>
        <v>6.1261056745000975</v>
      </c>
      <c r="Q205" s="5">
        <f t="shared" si="54"/>
        <v>351.00000000000006</v>
      </c>
      <c r="R205" s="5">
        <f>A_X+COS(P205)*Params!$F$6</f>
        <v>0.2709250102649598</v>
      </c>
      <c r="S205" s="5">
        <f>A_Y+SIN(P205)*Params!$F$6</f>
        <v>3.399836238197068</v>
      </c>
      <c r="T205" s="5">
        <f t="shared" si="55"/>
        <v>2.2936156421754643</v>
      </c>
      <c r="U205" s="5">
        <f t="shared" si="56"/>
        <v>-2.4205173549436756</v>
      </c>
      <c r="V205" s="5">
        <f t="shared" si="57"/>
        <v>-138.68542867644206</v>
      </c>
      <c r="W205" s="5">
        <f>R205+COS(U205)*Params!$F$7</f>
        <v>-0.3602152897197514</v>
      </c>
      <c r="X205" s="5">
        <f>S205+SIN(U205)*Params!$F$7</f>
        <v>2.84508148127244</v>
      </c>
      <c r="Y205" s="5">
        <f>W205+COS(G205)*Params!$F$8</f>
        <v>-1.0269107008661136</v>
      </c>
      <c r="Z205" s="5">
        <f>X205+SIN(G205)*Params!$F$8</f>
        <v>0.9594735610630496</v>
      </c>
      <c r="AA205" s="1">
        <f t="shared" si="58"/>
        <v>0.6245751091660344</v>
      </c>
      <c r="AB205" s="1">
        <f t="shared" si="59"/>
        <v>0</v>
      </c>
      <c r="AC205">
        <f t="shared" si="60"/>
        <v>-1.6514858100321481</v>
      </c>
      <c r="AD205">
        <f t="shared" si="61"/>
        <v>0.9594735610630496</v>
      </c>
      <c r="AE205">
        <f t="shared" si="62"/>
        <v>3.64799489511655</v>
      </c>
    </row>
    <row r="206" spans="1:31" ht="12.75">
      <c r="A206" s="1">
        <f t="shared" si="48"/>
        <v>0.3315789473684211</v>
      </c>
      <c r="B206" s="1">
        <v>0</v>
      </c>
      <c r="C206">
        <v>202</v>
      </c>
      <c r="D206">
        <f t="shared" si="52"/>
        <v>3.5255650890285457</v>
      </c>
      <c r="E206" s="2">
        <f>COS(D206+Params!$H$3)*A_LEN+A_X</f>
        <v>-1.1022842036741114</v>
      </c>
      <c r="F206" s="2">
        <f>SIN(D206+Params!$H$3)*A_LEN+A_Y</f>
        <v>2.828274464282782</v>
      </c>
      <c r="G206">
        <f t="shared" si="49"/>
        <v>-1.9071887034329695</v>
      </c>
      <c r="H206">
        <f t="shared" si="53"/>
        <v>-109.27386344173678</v>
      </c>
      <c r="I206" s="3">
        <f t="shared" si="50"/>
        <v>-1.6240057012594344</v>
      </c>
      <c r="J206" s="3">
        <f t="shared" si="51"/>
        <v>1.336290257205266</v>
      </c>
      <c r="K206">
        <f>IF(AND(C206&gt;$H$366,C206&lt;$H$365),1,B_Y/COS(PI()/2+Data!G206)-BD_len)</f>
        <v>1.4156342586997184</v>
      </c>
      <c r="L206">
        <f>COS(G206)*K206+I206</f>
        <v>-2.0912836730306115</v>
      </c>
      <c r="M206">
        <f>SIN(G206)*K206+J206</f>
        <v>0</v>
      </c>
      <c r="N206" s="5">
        <f>L206-COS(G206)*Params!$F$8</f>
        <v>-1.4311160218176786</v>
      </c>
      <c r="O206" s="5">
        <f>M206-SIN(G206)*Params!$F$8</f>
        <v>1.8879032475982447</v>
      </c>
      <c r="P206" s="5">
        <f>D206+Params!$I$6</f>
        <v>6.14355896702004</v>
      </c>
      <c r="Q206" s="5">
        <f t="shared" si="54"/>
        <v>352</v>
      </c>
      <c r="R206" s="5">
        <f>A_X+COS(P206)*Params!$F$6</f>
        <v>0.2725767899767331</v>
      </c>
      <c r="S206" s="5">
        <f>A_Y+SIN(P206)*Params!$F$6</f>
        <v>3.410888554319827</v>
      </c>
      <c r="T206" s="5">
        <f t="shared" si="55"/>
        <v>2.2851812710263886</v>
      </c>
      <c r="U206" s="5">
        <f t="shared" si="56"/>
        <v>-2.412140241617881</v>
      </c>
      <c r="V206" s="5">
        <f t="shared" si="57"/>
        <v>-138.20545543837125</v>
      </c>
      <c r="W206" s="5">
        <f>R206+COS(U206)*Params!$F$7</f>
        <v>-0.353894175565115</v>
      </c>
      <c r="X206" s="5">
        <f>S206+SIN(U206)*Params!$F$7</f>
        <v>2.85086619054463</v>
      </c>
      <c r="Y206" s="5">
        <f>W206+COS(G206)*Params!$F$8</f>
        <v>-1.0140618267780477</v>
      </c>
      <c r="Z206" s="5">
        <f>X206+SIN(G206)*Params!$F$8</f>
        <v>0.9629629429463855</v>
      </c>
      <c r="AA206" s="1">
        <f t="shared" si="58"/>
        <v>0.6148161230853153</v>
      </c>
      <c r="AB206" s="1">
        <f t="shared" si="59"/>
        <v>0</v>
      </c>
      <c r="AC206">
        <f t="shared" si="60"/>
        <v>-1.628877949863363</v>
      </c>
      <c r="AD206">
        <f t="shared" si="61"/>
        <v>0.9629629429463855</v>
      </c>
      <c r="AE206">
        <f t="shared" si="62"/>
        <v>3.580541005039036</v>
      </c>
    </row>
    <row r="207" spans="1:31" ht="12.75">
      <c r="A207" s="1">
        <f aca="true" t="shared" si="63" ref="A207:A238">1-(C207-170)*1/190-0.5</f>
        <v>0.3263157894736842</v>
      </c>
      <c r="B207" s="1">
        <v>0</v>
      </c>
      <c r="C207">
        <v>203</v>
      </c>
      <c r="D207">
        <f t="shared" si="52"/>
        <v>3.543018381548489</v>
      </c>
      <c r="E207" s="2">
        <f>COS(D207+Params!$H$3)*A_LEN+A_X</f>
        <v>-1.0904481491653981</v>
      </c>
      <c r="F207" s="2">
        <f>SIN(D207+Params!$H$3)*A_LEN+A_Y</f>
        <v>2.815448026707041</v>
      </c>
      <c r="G207">
        <f t="shared" si="49"/>
        <v>-1.9037090975100524</v>
      </c>
      <c r="H207">
        <f t="shared" si="53"/>
        <v>-109.07449670798489</v>
      </c>
      <c r="I207" s="3">
        <f t="shared" si="50"/>
        <v>-1.60428627344776</v>
      </c>
      <c r="J207" s="3">
        <f t="shared" si="51"/>
        <v>1.3294331883977462</v>
      </c>
      <c r="K207">
        <f>IF(AND(C207&gt;$H$366,C207&lt;$H$365),1,B_Y/COS(PI()/2+Data!G207)-BD_len)</f>
        <v>1.406666986810908</v>
      </c>
      <c r="L207">
        <f>COS(G207)*K207+I207</f>
        <v>-2.0639811824583782</v>
      </c>
      <c r="M207">
        <f>SIN(G207)*K207+J207</f>
        <v>0</v>
      </c>
      <c r="N207" s="5">
        <f>L207-COS(G207)*Params!$F$8</f>
        <v>-1.410386673849337</v>
      </c>
      <c r="O207" s="5">
        <f>M207-SIN(G207)*Params!$F$8</f>
        <v>1.8901889372007512</v>
      </c>
      <c r="P207" s="5">
        <f>D207+Params!$I$6</f>
        <v>6.161012259539984</v>
      </c>
      <c r="Q207" s="5">
        <f t="shared" si="54"/>
        <v>353</v>
      </c>
      <c r="R207" s="5">
        <f>A_X+COS(P207)*Params!$F$6</f>
        <v>0.27403542860140834</v>
      </c>
      <c r="S207" s="5">
        <f>A_Y+SIN(P207)*Params!$F$6</f>
        <v>3.4219680146521827</v>
      </c>
      <c r="T207" s="5">
        <f t="shared" si="55"/>
        <v>2.2767575543615854</v>
      </c>
      <c r="U207" s="5">
        <f t="shared" si="56"/>
        <v>-2.403619561239719</v>
      </c>
      <c r="V207" s="5">
        <f t="shared" si="57"/>
        <v>-137.71725641412263</v>
      </c>
      <c r="W207" s="5">
        <f>R207+COS(U207)*Params!$F$7</f>
        <v>-0.34764108173081615</v>
      </c>
      <c r="X207" s="5">
        <f>S207+SIN(U207)*Params!$F$7</f>
        <v>2.856628085851429</v>
      </c>
      <c r="Y207" s="5">
        <f>W207+COS(G207)*Params!$F$8</f>
        <v>-1.0012355903398575</v>
      </c>
      <c r="Z207" s="5">
        <f>X207+SIN(G207)*Params!$F$8</f>
        <v>0.9664391486506776</v>
      </c>
      <c r="AA207" s="1">
        <f t="shared" si="58"/>
        <v>0.605057137004596</v>
      </c>
      <c r="AB207" s="1">
        <f t="shared" si="59"/>
        <v>0</v>
      </c>
      <c r="AC207">
        <f t="shared" si="60"/>
        <v>-1.6062927273444534</v>
      </c>
      <c r="AD207">
        <f t="shared" si="61"/>
        <v>0.9664391486506776</v>
      </c>
      <c r="AE207">
        <f t="shared" si="62"/>
        <v>3.514180953964329</v>
      </c>
    </row>
    <row r="208" spans="1:31" ht="12.75">
      <c r="A208" s="1">
        <f t="shared" si="63"/>
        <v>0.32105263157894737</v>
      </c>
      <c r="B208" s="1">
        <v>0</v>
      </c>
      <c r="C208">
        <v>204</v>
      </c>
      <c r="D208">
        <f t="shared" si="52"/>
        <v>3.5604716740684323</v>
      </c>
      <c r="E208" s="2">
        <f>COS(D208+Params!$H$3)*A_LEN+A_X</f>
        <v>-1.0783900451434016</v>
      </c>
      <c r="F208" s="2">
        <f>SIN(D208+Params!$H$3)*A_LEN+A_Y</f>
        <v>2.802830110293769</v>
      </c>
      <c r="G208">
        <f t="shared" si="49"/>
        <v>-1.9002102817680706</v>
      </c>
      <c r="H208">
        <f t="shared" si="53"/>
        <v>-108.8740293326754</v>
      </c>
      <c r="I208" s="3">
        <f t="shared" si="50"/>
        <v>-1.5844340438401803</v>
      </c>
      <c r="J208" s="3">
        <f t="shared" si="51"/>
        <v>1.3226074908145087</v>
      </c>
      <c r="K208">
        <f>IF(AND(C208&gt;$H$366,C208&lt;$H$365),1,B_Y/COS(PI()/2+Data!G208)-BD_len)</f>
        <v>1.3977622530145535</v>
      </c>
      <c r="L208">
        <f>COS(G208)*K208+I208</f>
        <v>-2.036594127431895</v>
      </c>
      <c r="M208">
        <f>SIN(G208)*K208+J208</f>
        <v>0</v>
      </c>
      <c r="N208" s="5">
        <f>L208-COS(G208)*Params!$F$8</f>
        <v>-1.3896170286920468</v>
      </c>
      <c r="O208" s="5">
        <f>M208-SIN(G208)*Params!$F$8</f>
        <v>1.892464169728497</v>
      </c>
      <c r="P208" s="5">
        <f>D208+Params!$I$6</f>
        <v>6.178465552059927</v>
      </c>
      <c r="Q208" s="5">
        <f t="shared" si="54"/>
        <v>354</v>
      </c>
      <c r="R208" s="5">
        <f>A_X+COS(P208)*Params!$F$6</f>
        <v>0.2753004818235297</v>
      </c>
      <c r="S208" s="5">
        <f>A_Y+SIN(P208)*Params!$F$6</f>
        <v>3.433071244283188</v>
      </c>
      <c r="T208" s="5">
        <f t="shared" si="55"/>
        <v>2.268351929262597</v>
      </c>
      <c r="U208" s="5">
        <f t="shared" si="56"/>
        <v>-2.394955127429616</v>
      </c>
      <c r="V208" s="5">
        <f t="shared" si="57"/>
        <v>-137.22082092493326</v>
      </c>
      <c r="W208" s="5">
        <f>R208+COS(U208)*Params!$F$7</f>
        <v>-0.34145440417170075</v>
      </c>
      <c r="X208" s="5">
        <f>S208+SIN(U208)*Params!$F$7</f>
        <v>2.862366128486681</v>
      </c>
      <c r="Y208" s="5">
        <f>W208+COS(G208)*Params!$F$8</f>
        <v>-0.9884315029115487</v>
      </c>
      <c r="Z208" s="5">
        <f>X208+SIN(G208)*Params!$F$8</f>
        <v>0.9699019587581841</v>
      </c>
      <c r="AA208" s="1">
        <f t="shared" si="58"/>
        <v>0.5952981509238766</v>
      </c>
      <c r="AB208" s="1">
        <f t="shared" si="59"/>
        <v>0</v>
      </c>
      <c r="AC208">
        <f t="shared" si="60"/>
        <v>-1.5837296538354253</v>
      </c>
      <c r="AD208">
        <f t="shared" si="61"/>
        <v>0.9699019587581841</v>
      </c>
      <c r="AE208">
        <f t="shared" si="62"/>
        <v>3.448909426040638</v>
      </c>
    </row>
    <row r="209" spans="1:31" ht="12.75">
      <c r="A209" s="1">
        <f t="shared" si="63"/>
        <v>0.3157894736842105</v>
      </c>
      <c r="B209" s="1">
        <v>0</v>
      </c>
      <c r="C209">
        <v>205</v>
      </c>
      <c r="D209">
        <f t="shared" si="52"/>
        <v>3.5779249665883754</v>
      </c>
      <c r="E209" s="2">
        <f>COS(D209+Params!$H$3)*A_LEN+A_X</f>
        <v>-1.0661135646234263</v>
      </c>
      <c r="F209" s="2">
        <f>SIN(D209+Params!$H$3)*A_LEN+A_Y</f>
        <v>2.790424558582548</v>
      </c>
      <c r="G209">
        <f t="shared" si="49"/>
        <v>-1.8966928692357679</v>
      </c>
      <c r="H209">
        <f t="shared" si="53"/>
        <v>-108.67249643976804</v>
      </c>
      <c r="I209" s="3">
        <f t="shared" si="50"/>
        <v>-1.564452346681863</v>
      </c>
      <c r="J209" s="3">
        <f t="shared" si="51"/>
        <v>1.315815569682269</v>
      </c>
      <c r="K209">
        <f>IF(AND(C209&gt;$H$366,C209&lt;$H$365),1,B_Y/COS(PI()/2+Data!G209)-BD_len)</f>
        <v>1.388922811157328</v>
      </c>
      <c r="L209">
        <f>COS(G209)*K209+I209</f>
        <v>-2.009127466218473</v>
      </c>
      <c r="M209">
        <f>SIN(G209)*K209+J209</f>
        <v>0</v>
      </c>
      <c r="N209" s="5">
        <f>L209-COS(G209)*Params!$F$8</f>
        <v>-1.368810933198064</v>
      </c>
      <c r="O209" s="5">
        <f>M209-SIN(G209)*Params!$F$8</f>
        <v>1.8947281434392436</v>
      </c>
      <c r="P209" s="5">
        <f>D209+Params!$I$6</f>
        <v>6.19591884457987</v>
      </c>
      <c r="Q209" s="5">
        <f t="shared" si="54"/>
        <v>355</v>
      </c>
      <c r="R209" s="5">
        <f>A_X+COS(P209)*Params!$F$6</f>
        <v>0.2763715642956312</v>
      </c>
      <c r="S209" s="5">
        <f>A_Y+SIN(P209)*Params!$F$6</f>
        <v>3.4441948610615376</v>
      </c>
      <c r="T209" s="5">
        <f t="shared" si="55"/>
        <v>2.2599718049300526</v>
      </c>
      <c r="U209" s="5">
        <f t="shared" si="56"/>
        <v>-2.3861468098946714</v>
      </c>
      <c r="V209" s="5">
        <f t="shared" si="57"/>
        <v>-136.71614150556985</v>
      </c>
      <c r="W209" s="5">
        <f>R209+COS(U209)*Params!$F$7</f>
        <v>-0.3353325090657195</v>
      </c>
      <c r="X209" s="5">
        <f>S209+SIN(U209)*Params!$F$7</f>
        <v>2.8680793819877453</v>
      </c>
      <c r="Y209" s="5">
        <f>W209+COS(G209)*Params!$F$8</f>
        <v>-0.9756490420861283</v>
      </c>
      <c r="Z209" s="5">
        <f>X209+SIN(G209)*Params!$F$8</f>
        <v>0.9733512385485017</v>
      </c>
      <c r="AA209" s="1">
        <f t="shared" si="58"/>
        <v>0.5855391648431573</v>
      </c>
      <c r="AB209" s="1">
        <f t="shared" si="59"/>
        <v>0</v>
      </c>
      <c r="AC209">
        <f t="shared" si="60"/>
        <v>-1.5611882069292857</v>
      </c>
      <c r="AD209">
        <f t="shared" si="61"/>
        <v>0.9733512385485017</v>
      </c>
      <c r="AE209">
        <f t="shared" si="62"/>
        <v>3.3847212510389806</v>
      </c>
    </row>
    <row r="210" spans="1:31" ht="12.75">
      <c r="A210" s="1">
        <f t="shared" si="63"/>
        <v>0.31052631578947365</v>
      </c>
      <c r="B210" s="1">
        <v>0</v>
      </c>
      <c r="C210">
        <v>206</v>
      </c>
      <c r="D210">
        <f t="shared" si="52"/>
        <v>3.595378259108319</v>
      </c>
      <c r="E210" s="2">
        <f>COS(D210+Params!$H$3)*A_LEN+A_X</f>
        <v>-1.0536224471403437</v>
      </c>
      <c r="F210" s="2">
        <f>SIN(D210+Params!$H$3)*A_LEN+A_Y</f>
        <v>2.7782351504245844</v>
      </c>
      <c r="G210">
        <f t="shared" si="49"/>
        <v>-1.8931574669806395</v>
      </c>
      <c r="H210">
        <f t="shared" si="53"/>
        <v>-108.46993281166814</v>
      </c>
      <c r="I210" s="3">
        <f t="shared" si="50"/>
        <v>-1.5443445050632323</v>
      </c>
      <c r="J210" s="3">
        <f t="shared" si="51"/>
        <v>1.3090597777553015</v>
      </c>
      <c r="K210">
        <f>IF(AND(C210&gt;$H$366,C210&lt;$H$365),1,B_Y/COS(PI()/2+Data!G210)-BD_len)</f>
        <v>1.3801513211877987</v>
      </c>
      <c r="L210">
        <f>COS(G210)*K210+I210</f>
        <v>-1.9815860488804549</v>
      </c>
      <c r="M210">
        <f>SIN(G210)*K210+J210</f>
        <v>0</v>
      </c>
      <c r="N210" s="5">
        <f>L210-COS(G210)*Params!$F$8</f>
        <v>-1.347972129732923</v>
      </c>
      <c r="O210" s="5">
        <f>M210-SIN(G210)*Params!$F$8</f>
        <v>1.8969800740815663</v>
      </c>
      <c r="P210" s="5">
        <f>D210+Params!$I$6</f>
        <v>6.213372137099814</v>
      </c>
      <c r="Q210" s="5">
        <f t="shared" si="54"/>
        <v>356.00000000000006</v>
      </c>
      <c r="R210" s="5">
        <f>A_X+COS(P210)*Params!$F$6</f>
        <v>0.277248349755616</v>
      </c>
      <c r="S210" s="5">
        <f>A_Y+SIN(P210)*Params!$F$6</f>
        <v>3.4553354766258053</v>
      </c>
      <c r="T210" s="5">
        <f t="shared" si="55"/>
        <v>2.251624561863672</v>
      </c>
      <c r="U210" s="5">
        <f t="shared" si="56"/>
        <v>-2.377194538540823</v>
      </c>
      <c r="V210" s="5">
        <f t="shared" si="57"/>
        <v>-136.20321413993847</v>
      </c>
      <c r="W210" s="5">
        <f>R210+COS(U210)*Params!$F$7</f>
        <v>-0.32927373861018755</v>
      </c>
      <c r="X210" s="5">
        <f>S210+SIN(U210)*Params!$F$7</f>
        <v>2.8737670155486263</v>
      </c>
      <c r="Y210" s="5">
        <f>W210+COS(G210)*Params!$F$8</f>
        <v>-0.9628876577577195</v>
      </c>
      <c r="Z210" s="5">
        <f>X210+SIN(G210)*Params!$F$8</f>
        <v>0.97678694146706</v>
      </c>
      <c r="AA210" s="1">
        <f t="shared" si="58"/>
        <v>0.575780178762438</v>
      </c>
      <c r="AB210" s="1">
        <f t="shared" si="59"/>
        <v>0</v>
      </c>
      <c r="AC210">
        <f t="shared" si="60"/>
        <v>-1.5386678365201574</v>
      </c>
      <c r="AD210">
        <f t="shared" si="61"/>
        <v>0.97678694146706</v>
      </c>
      <c r="AE210">
        <f t="shared" si="62"/>
        <v>3.3216114401621954</v>
      </c>
    </row>
    <row r="211" spans="1:31" ht="12.75">
      <c r="A211" s="1">
        <f t="shared" si="63"/>
        <v>0.3052631578947369</v>
      </c>
      <c r="B211" s="1">
        <v>0</v>
      </c>
      <c r="C211">
        <v>207</v>
      </c>
      <c r="D211">
        <f t="shared" si="52"/>
        <v>3.612831551628262</v>
      </c>
      <c r="E211" s="2">
        <f>COS(D211+Params!$H$3)*A_LEN+A_X</f>
        <v>-1.040920497609553</v>
      </c>
      <c r="F211" s="2">
        <f>SIN(D211+Params!$H$3)*A_LEN+A_Y</f>
        <v>2.7662655988316946</v>
      </c>
      <c r="G211">
        <f t="shared" si="49"/>
        <v>-1.8896046763018908</v>
      </c>
      <c r="H211">
        <f t="shared" si="53"/>
        <v>-108.26637290028243</v>
      </c>
      <c r="I211" s="3">
        <f t="shared" si="50"/>
        <v>-1.5241138317174538</v>
      </c>
      <c r="J211" s="3">
        <f t="shared" si="51"/>
        <v>1.3023424154857999</v>
      </c>
      <c r="K211">
        <f>IF(AND(C211&gt;$H$366,C211&lt;$H$365),1,B_Y/COS(PI()/2+Data!G211)-BD_len)</f>
        <v>1.3714503507814877</v>
      </c>
      <c r="L211">
        <f>COS(G211)*K211+I211</f>
        <v>-1.9539746202121429</v>
      </c>
      <c r="M211">
        <f>SIN(G211)*K211+J211</f>
        <v>0</v>
      </c>
      <c r="N211" s="5">
        <f>L211-COS(G211)*Params!$F$8</f>
        <v>-1.327104258846537</v>
      </c>
      <c r="O211" s="5">
        <f>M211-SIN(G211)*Params!$F$8</f>
        <v>1.8992191948380668</v>
      </c>
      <c r="P211" s="5">
        <f>D211+Params!$I$6</f>
        <v>6.230825429619756</v>
      </c>
      <c r="Q211" s="5">
        <f t="shared" si="54"/>
        <v>357</v>
      </c>
      <c r="R211" s="5">
        <f>A_X+COS(P211)*Params!$F$6</f>
        <v>0.2779305711261391</v>
      </c>
      <c r="S211" s="5">
        <f>A_Y+SIN(P211)*Params!$F$6</f>
        <v>3.466489697436567</v>
      </c>
      <c r="T211" s="5">
        <f t="shared" si="55"/>
        <v>2.2433175508030003</v>
      </c>
      <c r="U211" s="5">
        <f t="shared" si="56"/>
        <v>-2.36809830765392</v>
      </c>
      <c r="V211" s="5">
        <f t="shared" si="57"/>
        <v>-135.6820385006424</v>
      </c>
      <c r="W211" s="5">
        <f>R211+COS(U211)*Params!$F$7</f>
        <v>-0.3232764171170243</v>
      </c>
      <c r="X211" s="5">
        <f>S211+SIN(U211)*Params!$F$7</f>
        <v>2.87942830722011</v>
      </c>
      <c r="Y211" s="5">
        <f>W211+COS(G211)*Params!$F$8</f>
        <v>-0.9501467784826301</v>
      </c>
      <c r="Z211" s="5">
        <f>X211+SIN(G211)*Params!$F$8</f>
        <v>0.9802091123820433</v>
      </c>
      <c r="AA211" s="1">
        <f t="shared" si="58"/>
        <v>0.5660211926817189</v>
      </c>
      <c r="AB211" s="1">
        <f t="shared" si="59"/>
        <v>0</v>
      </c>
      <c r="AC211">
        <f t="shared" si="60"/>
        <v>-1.516167971164349</v>
      </c>
      <c r="AD211">
        <f t="shared" si="61"/>
        <v>0.9802091123820433</v>
      </c>
      <c r="AE211">
        <f t="shared" si="62"/>
        <v>3.2595752207814113</v>
      </c>
    </row>
    <row r="212" spans="1:31" ht="12.75">
      <c r="A212" s="1">
        <f t="shared" si="63"/>
        <v>0.30000000000000004</v>
      </c>
      <c r="B212" s="1">
        <v>0</v>
      </c>
      <c r="C212">
        <v>208</v>
      </c>
      <c r="D212">
        <f t="shared" si="52"/>
        <v>3.6302848441482056</v>
      </c>
      <c r="E212" s="2">
        <f>COS(D212+Params!$H$3)*A_LEN+A_X</f>
        <v>-1.028011585167928</v>
      </c>
      <c r="F212" s="2">
        <f>SIN(D212+Params!$H$3)*A_LEN+A_Y</f>
        <v>2.7545195498452455</v>
      </c>
      <c r="G212">
        <f t="shared" si="49"/>
        <v>-1.886035092921949</v>
      </c>
      <c r="H212">
        <f t="shared" si="53"/>
        <v>-108.06185083799171</v>
      </c>
      <c r="I212" s="3">
        <f t="shared" si="50"/>
        <v>-1.5037636298001371</v>
      </c>
      <c r="J212" s="3">
        <f t="shared" si="51"/>
        <v>1.2956657311976585</v>
      </c>
      <c r="K212">
        <f>IF(AND(C212&gt;$H$366,C212&lt;$H$365),1,B_Y/COS(PI()/2+Data!G212)-BD_len)</f>
        <v>1.3628223769604135</v>
      </c>
      <c r="L212">
        <f>COS(G212)*K212+I212</f>
        <v>-1.926297822669861</v>
      </c>
      <c r="M212">
        <f>SIN(G212)*K212+J212</f>
        <v>0</v>
      </c>
      <c r="N212" s="5">
        <f>L212-COS(G212)*Params!$F$8</f>
        <v>-1.3062108619433608</v>
      </c>
      <c r="O212" s="5">
        <f>M212-SIN(G212)*Params!$F$8</f>
        <v>1.9014447562674472</v>
      </c>
      <c r="P212" s="5">
        <f>D212+Params!$I$6</f>
        <v>6.2482787221397</v>
      </c>
      <c r="Q212" s="5">
        <f t="shared" si="54"/>
        <v>358</v>
      </c>
      <c r="R212" s="5">
        <f>A_X+COS(P212)*Params!$F$6</f>
        <v>0.2784180205959627</v>
      </c>
      <c r="S212" s="5">
        <f>A_Y+SIN(P212)*Params!$F$6</f>
        <v>3.4776541258101115</v>
      </c>
      <c r="T212" s="5">
        <f t="shared" si="55"/>
        <v>2.2350580914177396</v>
      </c>
      <c r="U212" s="5">
        <f t="shared" si="56"/>
        <v>-2.358858180141766</v>
      </c>
      <c r="V212" s="5">
        <f t="shared" si="57"/>
        <v>-135.15261819203326</v>
      </c>
      <c r="W212" s="5">
        <f>R212+COS(U212)*Params!$F$7</f>
        <v>-0.31733885740409434</v>
      </c>
      <c r="X212" s="5">
        <f>S212+SIN(U212)*Params!$F$7</f>
        <v>2.8850626468712735</v>
      </c>
      <c r="Y212" s="5">
        <f>W212+COS(G212)*Params!$F$8</f>
        <v>-0.9374258181305946</v>
      </c>
      <c r="Z212" s="5">
        <f>X212+SIN(G212)*Params!$F$8</f>
        <v>0.9836178906038262</v>
      </c>
      <c r="AA212" s="1">
        <f t="shared" si="58"/>
        <v>0.5562622066009996</v>
      </c>
      <c r="AB212" s="1">
        <f t="shared" si="59"/>
        <v>0</v>
      </c>
      <c r="AC212">
        <f t="shared" si="60"/>
        <v>-1.4936880247315942</v>
      </c>
      <c r="AD212">
        <f t="shared" si="61"/>
        <v>0.9836178906038262</v>
      </c>
      <c r="AE212">
        <f t="shared" si="62"/>
        <v>3.198608069942492</v>
      </c>
    </row>
    <row r="213" spans="1:31" ht="12.75">
      <c r="A213" s="1">
        <f t="shared" si="63"/>
        <v>0.2947368421052632</v>
      </c>
      <c r="B213" s="1">
        <v>0</v>
      </c>
      <c r="C213">
        <v>209</v>
      </c>
      <c r="D213">
        <f t="shared" si="52"/>
        <v>3.6477381366681487</v>
      </c>
      <c r="E213" s="2">
        <f>COS(D213+Params!$H$3)*A_LEN+A_X</f>
        <v>-1.0148996419952496</v>
      </c>
      <c r="F213" s="2">
        <f>SIN(D213+Params!$H$3)*A_LEN+A_Y</f>
        <v>2.7430005814255445</v>
      </c>
      <c r="G213">
        <f t="shared" si="49"/>
        <v>-1.8824493071765676</v>
      </c>
      <c r="H213">
        <f t="shared" si="53"/>
        <v>-107.8564004485432</v>
      </c>
      <c r="I213" s="3">
        <f t="shared" si="50"/>
        <v>-1.4832971936520734</v>
      </c>
      <c r="J213" s="3">
        <f t="shared" si="51"/>
        <v>1.2890319212630965</v>
      </c>
      <c r="K213">
        <f>IF(AND(C213&gt;$H$366,C213&lt;$H$365),1,B_Y/COS(PI()/2+Data!G213)-BD_len)</f>
        <v>1.3542697877045669</v>
      </c>
      <c r="L213">
        <f>COS(G213)*K213+I213</f>
        <v>-1.898560199293246</v>
      </c>
      <c r="M213">
        <f>SIN(G213)*K213+J213</f>
        <v>0</v>
      </c>
      <c r="N213" s="5">
        <f>L213-COS(G213)*Params!$F$8</f>
        <v>-1.2852953839494337</v>
      </c>
      <c r="O213" s="5">
        <f>M213-SIN(G213)*Params!$F$8</f>
        <v>1.9036560262456346</v>
      </c>
      <c r="P213" s="5">
        <f>D213+Params!$I$6</f>
        <v>6.265732014659643</v>
      </c>
      <c r="Q213" s="5">
        <f t="shared" si="54"/>
        <v>359</v>
      </c>
      <c r="R213" s="5">
        <f>A_X+COS(P213)*Params!$F$6</f>
        <v>0.27871054968325587</v>
      </c>
      <c r="S213" s="5">
        <f>A_Y+SIN(P213)*Params!$F$6</f>
        <v>3.4888253609534035</v>
      </c>
      <c r="T213" s="5">
        <f t="shared" si="55"/>
        <v>2.226853470737608</v>
      </c>
      <c r="U213" s="5">
        <f t="shared" si="56"/>
        <v>-2.3494742918281486</v>
      </c>
      <c r="V213" s="5">
        <f t="shared" si="57"/>
        <v>-134.61496099624082</v>
      </c>
      <c r="W213" s="5">
        <f>R213+COS(U213)*Params!$F$7</f>
        <v>-0.3114593674777962</v>
      </c>
      <c r="X213" s="5">
        <f>S213+SIN(U213)*Params!$F$7</f>
        <v>2.890669538885766</v>
      </c>
      <c r="Y213" s="5">
        <f>W213+COS(G213)*Params!$F$8</f>
        <v>-0.9247241828216086</v>
      </c>
      <c r="Z213" s="5">
        <f>X213+SIN(G213)*Params!$F$8</f>
        <v>0.9870135126401316</v>
      </c>
      <c r="AA213" s="1">
        <f t="shared" si="58"/>
        <v>0.5465032205202802</v>
      </c>
      <c r="AB213" s="1">
        <f t="shared" si="59"/>
        <v>0</v>
      </c>
      <c r="AC213">
        <f t="shared" si="60"/>
        <v>-1.4712274033418888</v>
      </c>
      <c r="AD213">
        <f t="shared" si="61"/>
        <v>0.9870135126401316</v>
      </c>
      <c r="AE213">
        <f t="shared" si="62"/>
        <v>3.138705746478328</v>
      </c>
    </row>
    <row r="214" spans="1:31" ht="12.75">
      <c r="A214" s="1">
        <f t="shared" si="63"/>
        <v>0.2894736842105263</v>
      </c>
      <c r="B214" s="1">
        <v>0</v>
      </c>
      <c r="C214">
        <v>210</v>
      </c>
      <c r="D214">
        <f t="shared" si="52"/>
        <v>3.6651914291880923</v>
      </c>
      <c r="E214" s="2">
        <f>COS(D214+Params!$H$3)*A_LEN+A_X</f>
        <v>-1.0015886621164267</v>
      </c>
      <c r="F214" s="2">
        <f>SIN(D214+Params!$H$3)*A_LEN+A_Y</f>
        <v>2.7317122023619596</v>
      </c>
      <c r="G214">
        <f t="shared" si="49"/>
        <v>-1.8788479042035175</v>
      </c>
      <c r="H214">
        <f t="shared" si="53"/>
        <v>-107.65005525786155</v>
      </c>
      <c r="I214" s="3">
        <f t="shared" si="50"/>
        <v>-1.4627178095455355</v>
      </c>
      <c r="J214" s="3">
        <f t="shared" si="51"/>
        <v>1.2824431302814672</v>
      </c>
      <c r="K214">
        <f>IF(AND(C214&gt;$H$366,C214&lt;$H$365),1,B_Y/COS(PI()/2+Data!G214)-BD_len)</f>
        <v>1.3457948835527018</v>
      </c>
      <c r="L214">
        <f>COS(G214)*K214+I214</f>
        <v>-1.8707661966156257</v>
      </c>
      <c r="M214">
        <f>SIN(G214)*K214+J214</f>
        <v>0</v>
      </c>
      <c r="N214" s="5">
        <f>L214-COS(G214)*Params!$F$8</f>
        <v>-1.2643611759739928</v>
      </c>
      <c r="O214" s="5">
        <f>M214-SIN(G214)*Params!$F$8</f>
        <v>1.9058522899061776</v>
      </c>
      <c r="P214" s="5">
        <f>D214+Params!$I$6</f>
        <v>6.283185307179586</v>
      </c>
      <c r="Q214" s="5">
        <f t="shared" si="54"/>
        <v>360</v>
      </c>
      <c r="R214" s="5">
        <f>A_X+COS(P214)*Params!$F$6</f>
        <v>0.27880806928082497</v>
      </c>
      <c r="S214" s="5">
        <f>A_Y+SIN(P214)*Params!$F$6</f>
        <v>3.5</v>
      </c>
      <c r="T214" s="5">
        <f t="shared" si="55"/>
        <v>2.218710941312027</v>
      </c>
      <c r="U214" s="5">
        <f t="shared" si="56"/>
        <v>-2.339946855788514</v>
      </c>
      <c r="V214" s="5">
        <f t="shared" si="57"/>
        <v>-134.06907912158894</v>
      </c>
      <c r="W214" s="5">
        <f>R214+COS(U214)*Params!$F$7</f>
        <v>-0.3056362574997052</v>
      </c>
      <c r="X214" s="5">
        <f>S214+SIN(U214)*Params!$F$7</f>
        <v>2.8962486045653004</v>
      </c>
      <c r="Y214" s="5">
        <f>W214+COS(G214)*Params!$F$8</f>
        <v>-0.9120412781413383</v>
      </c>
      <c r="Z214" s="5">
        <f>X214+SIN(G214)*Params!$F$8</f>
        <v>0.9903963146591228</v>
      </c>
      <c r="AA214" s="1">
        <f t="shared" si="58"/>
        <v>0.5367442344395609</v>
      </c>
      <c r="AB214" s="1">
        <f t="shared" si="59"/>
        <v>0</v>
      </c>
      <c r="AC214">
        <f t="shared" si="60"/>
        <v>-1.448785512580899</v>
      </c>
      <c r="AD214">
        <f t="shared" si="61"/>
        <v>0.9903963146591228</v>
      </c>
      <c r="AE214">
        <f t="shared" si="62"/>
        <v>3.0798643215546706</v>
      </c>
    </row>
    <row r="215" spans="1:31" ht="12.75">
      <c r="A215" s="1">
        <f t="shared" si="63"/>
        <v>0.28421052631578947</v>
      </c>
      <c r="B215" s="1">
        <v>0</v>
      </c>
      <c r="C215">
        <v>211</v>
      </c>
      <c r="D215">
        <f t="shared" si="52"/>
        <v>3.6826447217080354</v>
      </c>
      <c r="E215" s="2">
        <f>COS(D215+Params!$H$3)*A_LEN+A_X</f>
        <v>-0.9880827001848878</v>
      </c>
      <c r="F215" s="2">
        <f>SIN(D215+Params!$H$3)*A_LEN+A_Y</f>
        <v>2.7206578512041153</v>
      </c>
      <c r="G215">
        <f t="shared" si="49"/>
        <v>-1.8752314641298784</v>
      </c>
      <c r="H215">
        <f t="shared" si="53"/>
        <v>-107.44284850478006</v>
      </c>
      <c r="I215" s="3">
        <f t="shared" si="50"/>
        <v>-1.442028756414767</v>
      </c>
      <c r="J215" s="3">
        <f t="shared" si="51"/>
        <v>1.2759014512596778</v>
      </c>
      <c r="K215">
        <f>IF(AND(C215&gt;$H$366,C215&lt;$H$365),1,B_Y/COS(PI()/2+Data!G215)-BD_len)</f>
        <v>1.337399879190193</v>
      </c>
      <c r="L215">
        <f>COS(G215)*K215+I215</f>
        <v>-1.8429201675617153</v>
      </c>
      <c r="M215">
        <f>SIN(G215)*K215+J215</f>
        <v>0</v>
      </c>
      <c r="N215" s="5">
        <f>L215-COS(G215)*Params!$F$8</f>
        <v>-1.2434114979636717</v>
      </c>
      <c r="O215" s="5">
        <f>M215-SIN(G215)*Params!$F$8</f>
        <v>1.9080328495801073</v>
      </c>
      <c r="P215" s="5">
        <f>D215+Params!$I$6</f>
        <v>6.30063859969953</v>
      </c>
      <c r="Q215" s="5">
        <f t="shared" si="54"/>
        <v>361.00000000000006</v>
      </c>
      <c r="R215" s="5">
        <f>A_X+COS(P215)*Params!$F$6</f>
        <v>0.27871054968325587</v>
      </c>
      <c r="S215" s="5">
        <f>A_Y+SIN(P215)*Params!$F$6</f>
        <v>3.511174639046597</v>
      </c>
      <c r="T215" s="5">
        <f t="shared" si="55"/>
        <v>2.2106377190907365</v>
      </c>
      <c r="U215" s="5">
        <f t="shared" si="56"/>
        <v>-2.330276166715696</v>
      </c>
      <c r="V215" s="5">
        <f t="shared" si="57"/>
        <v>-133.51498945273318</v>
      </c>
      <c r="W215" s="5">
        <f>R215+COS(U215)*Params!$F$7</f>
        <v>-0.29986784702768293</v>
      </c>
      <c r="X215" s="5">
        <f>S215+SIN(U215)*Params!$F$7</f>
        <v>2.901799584211979</v>
      </c>
      <c r="Y215" s="5">
        <f>W215+COS(G215)*Params!$F$8</f>
        <v>-0.8993765166257264</v>
      </c>
      <c r="Z215" s="5">
        <f>X215+SIN(G215)*Params!$F$8</f>
        <v>0.9937667346318715</v>
      </c>
      <c r="AA215" s="1">
        <f t="shared" si="58"/>
        <v>0.5269852483588416</v>
      </c>
      <c r="AB215" s="1">
        <f t="shared" si="59"/>
        <v>0</v>
      </c>
      <c r="AC215">
        <f t="shared" si="60"/>
        <v>-1.4263617649845681</v>
      </c>
      <c r="AD215">
        <f t="shared" si="61"/>
        <v>0.9937667346318715</v>
      </c>
      <c r="AE215">
        <f t="shared" si="62"/>
        <v>3.022080207470785</v>
      </c>
    </row>
    <row r="216" spans="1:31" ht="12.75">
      <c r="A216" s="1">
        <f t="shared" si="63"/>
        <v>0.2789473684210526</v>
      </c>
      <c r="B216" s="1">
        <v>0</v>
      </c>
      <c r="C216">
        <v>212</v>
      </c>
      <c r="D216">
        <f t="shared" si="52"/>
        <v>3.7000980142279785</v>
      </c>
      <c r="E216" s="2">
        <f>COS(D216+Params!$H$3)*A_LEN+A_X</f>
        <v>-0.9743858702474504</v>
      </c>
      <c r="F216" s="2">
        <f>SIN(D216+Params!$H$3)*A_LEN+A_Y</f>
        <v>2.709840895214442</v>
      </c>
      <c r="G216">
        <f t="shared" si="49"/>
        <v>-1.8716005622579261</v>
      </c>
      <c r="H216">
        <f t="shared" si="53"/>
        <v>-107.23481315169104</v>
      </c>
      <c r="I216" s="3">
        <f t="shared" si="50"/>
        <v>-1.4212333065711555</v>
      </c>
      <c r="J216" s="3">
        <f t="shared" si="51"/>
        <v>1.269408925793651</v>
      </c>
      <c r="K216">
        <f>IF(AND(C216&gt;$H$366,C216&lt;$H$365),1,B_Y/COS(PI()/2+Data!G216)-BD_len)</f>
        <v>1.3290869050217022</v>
      </c>
      <c r="L216">
        <f>COS(G216)*K216+I216</f>
        <v>-1.81502637433083</v>
      </c>
      <c r="M216">
        <f>SIN(G216)*K216+J216</f>
        <v>0</v>
      </c>
      <c r="N216" s="5">
        <f>L216-COS(G216)*Params!$F$8</f>
        <v>-1.2224495213473237</v>
      </c>
      <c r="O216" s="5">
        <f>M216-SIN(G216)*Params!$F$8</f>
        <v>1.9101970247354496</v>
      </c>
      <c r="P216" s="5">
        <f>D216+Params!$I$6</f>
        <v>6.318091892219472</v>
      </c>
      <c r="Q216" s="5">
        <f t="shared" si="54"/>
        <v>362</v>
      </c>
      <c r="R216" s="5">
        <f>A_X+COS(P216)*Params!$F$6</f>
        <v>0.2784180205959627</v>
      </c>
      <c r="S216" s="5">
        <f>A_Y+SIN(P216)*Params!$F$6</f>
        <v>3.522345874189888</v>
      </c>
      <c r="T216" s="5">
        <f t="shared" si="55"/>
        <v>2.2026409810171406</v>
      </c>
      <c r="U216" s="5">
        <f t="shared" si="56"/>
        <v>-2.3204626053027275</v>
      </c>
      <c r="V216" s="5">
        <f t="shared" si="57"/>
        <v>-132.95271380177763</v>
      </c>
      <c r="W216" s="5">
        <f>R216+COS(U216)*Params!$F$7</f>
        <v>-0.294152472519211</v>
      </c>
      <c r="X216" s="5">
        <f>S216+SIN(U216)*Params!$F$7</f>
        <v>2.9073223388604337</v>
      </c>
      <c r="Y216" s="5">
        <f>W216+COS(G216)*Params!$F$8</f>
        <v>-0.8867293255027173</v>
      </c>
      <c r="Z216" s="5">
        <f>X216+SIN(G216)*Params!$F$8</f>
        <v>0.9971253141249841</v>
      </c>
      <c r="AA216" s="1">
        <f t="shared" si="58"/>
        <v>0.5172262622781223</v>
      </c>
      <c r="AB216" s="1">
        <f t="shared" si="59"/>
        <v>0</v>
      </c>
      <c r="AC216">
        <f t="shared" si="60"/>
        <v>-1.4039555877808396</v>
      </c>
      <c r="AD216">
        <f t="shared" si="61"/>
        <v>0.9971253141249841</v>
      </c>
      <c r="AE216">
        <f t="shared" si="62"/>
        <v>2.965350184529891</v>
      </c>
    </row>
    <row r="217" spans="1:31" ht="12.75">
      <c r="A217" s="1">
        <f t="shared" si="63"/>
        <v>0.27368421052631575</v>
      </c>
      <c r="B217" s="1">
        <v>0</v>
      </c>
      <c r="C217">
        <v>213</v>
      </c>
      <c r="D217">
        <f t="shared" si="52"/>
        <v>3.717551306747922</v>
      </c>
      <c r="E217" s="2">
        <f>COS(D217+Params!$H$3)*A_LEN+A_X</f>
        <v>-0.9605023444912086</v>
      </c>
      <c r="F217" s="2">
        <f>SIN(D217+Params!$H$3)*A_LEN+A_Y</f>
        <v>2.69926462934253</v>
      </c>
      <c r="G217">
        <f t="shared" si="49"/>
        <v>-1.8679557692496853</v>
      </c>
      <c r="H217">
        <f t="shared" si="53"/>
        <v>-107.02598189512005</v>
      </c>
      <c r="I217" s="3">
        <f t="shared" si="50"/>
        <v>-1.4003347264039623</v>
      </c>
      <c r="J217" s="3">
        <f t="shared" si="51"/>
        <v>1.2629675442504027</v>
      </c>
      <c r="K217">
        <f>IF(AND(C217&gt;$H$366,C217&lt;$H$365),1,B_Y/COS(PI()/2+Data!G217)-BD_len)</f>
        <v>1.3208580087267965</v>
      </c>
      <c r="L217">
        <f>COS(G217)*K217+I217</f>
        <v>-1.7870889912645125</v>
      </c>
      <c r="M217">
        <f>SIN(G217)*K217+J217</f>
        <v>0</v>
      </c>
      <c r="N217" s="5">
        <f>L217-COS(G217)*Params!$F$8</f>
        <v>-1.2014783316700703</v>
      </c>
      <c r="O217" s="5">
        <f>M217-SIN(G217)*Params!$F$8</f>
        <v>1.9123441519165325</v>
      </c>
      <c r="P217" s="5">
        <f>D217+Params!$I$6</f>
        <v>6.335545184739416</v>
      </c>
      <c r="Q217" s="5">
        <f t="shared" si="54"/>
        <v>363</v>
      </c>
      <c r="R217" s="5">
        <f>A_X+COS(P217)*Params!$F$6</f>
        <v>0.2779305711261391</v>
      </c>
      <c r="S217" s="5">
        <f>A_Y+SIN(P217)*Params!$F$6</f>
        <v>3.533510302563433</v>
      </c>
      <c r="T217" s="5">
        <f t="shared" si="55"/>
        <v>2.1947278623273485</v>
      </c>
      <c r="U217" s="5">
        <f t="shared" si="56"/>
        <v>-2.3105066426285337</v>
      </c>
      <c r="V217" s="5">
        <f t="shared" si="57"/>
        <v>-132.38227915955656</v>
      </c>
      <c r="W217" s="5">
        <f>R217+COS(U217)*Params!$F$7</f>
        <v>-0.2884884950820045</v>
      </c>
      <c r="X217" s="5">
        <f>S217+SIN(U217)*Params!$F$7</f>
        <v>2.912816851630375</v>
      </c>
      <c r="Y217" s="5">
        <f>W217+COS(G217)*Params!$F$8</f>
        <v>-0.8740991546764465</v>
      </c>
      <c r="Z217" s="5">
        <f>X217+SIN(G217)*Params!$F$8</f>
        <v>1.0004726997138425</v>
      </c>
      <c r="AA217" s="1">
        <f t="shared" si="58"/>
        <v>0.507467276197403</v>
      </c>
      <c r="AB217" s="1">
        <f t="shared" si="59"/>
        <v>0</v>
      </c>
      <c r="AC217">
        <f t="shared" si="60"/>
        <v>-1.3815664308738493</v>
      </c>
      <c r="AD217">
        <f t="shared" si="61"/>
        <v>1.0004726997138425</v>
      </c>
      <c r="AE217">
        <f t="shared" si="62"/>
        <v>2.909671425790211</v>
      </c>
    </row>
    <row r="218" spans="1:31" ht="12.75">
      <c r="A218" s="1">
        <f t="shared" si="63"/>
        <v>0.2684210526315789</v>
      </c>
      <c r="B218" s="1">
        <v>0</v>
      </c>
      <c r="C218">
        <v>214</v>
      </c>
      <c r="D218">
        <f t="shared" si="52"/>
        <v>3.735004599267865</v>
      </c>
      <c r="E218" s="2">
        <f>COS(D218+Params!$H$3)*A_LEN+A_X</f>
        <v>-0.9464363519726005</v>
      </c>
      <c r="F218" s="2">
        <f>SIN(D218+Params!$H$3)*A_LEN+A_Y</f>
        <v>2.6889322752214175</v>
      </c>
      <c r="G218">
        <f t="shared" si="49"/>
        <v>-1.8642976513101033</v>
      </c>
      <c r="H218">
        <f t="shared" si="53"/>
        <v>-106.81638717622091</v>
      </c>
      <c r="I218" s="3">
        <f t="shared" si="50"/>
        <v>-1.3793362770668396</v>
      </c>
      <c r="J218" s="3">
        <f t="shared" si="51"/>
        <v>1.2565792459501681</v>
      </c>
      <c r="K218">
        <f>IF(AND(C218&gt;$H$366,C218&lt;$H$365),1,B_Y/COS(PI()/2+Data!G218)-BD_len)</f>
        <v>1.3127151567965383</v>
      </c>
      <c r="L218">
        <f>COS(G218)*K218+I218</f>
        <v>-1.759112107696783</v>
      </c>
      <c r="M218">
        <f>SIN(G218)*K218+J218</f>
        <v>0</v>
      </c>
      <c r="N218" s="5">
        <f>L218-COS(G218)*Params!$F$8</f>
        <v>-1.1805009312147152</v>
      </c>
      <c r="O218" s="5">
        <f>M218-SIN(G218)*Params!$F$8</f>
        <v>1.9144735846832772</v>
      </c>
      <c r="P218" s="5">
        <f>D218+Params!$I$6</f>
        <v>6.3529984772593595</v>
      </c>
      <c r="Q218" s="5">
        <f t="shared" si="54"/>
        <v>364</v>
      </c>
      <c r="R218" s="5">
        <f>A_X+COS(P218)*Params!$F$6</f>
        <v>0.277248349755616</v>
      </c>
      <c r="S218" s="5">
        <f>A_Y+SIN(P218)*Params!$F$6</f>
        <v>3.5446645233741947</v>
      </c>
      <c r="T218" s="5">
        <f t="shared" si="55"/>
        <v>2.186905453548345</v>
      </c>
      <c r="U218" s="5">
        <f t="shared" si="56"/>
        <v>-2.300408844530747</v>
      </c>
      <c r="V218" s="5">
        <f t="shared" si="57"/>
        <v>-131.80371794617815</v>
      </c>
      <c r="W218" s="5">
        <f>R218+COS(U218)*Params!$F$7</f>
        <v>-0.2828743084539092</v>
      </c>
      <c r="X218" s="5">
        <f>S218+SIN(U218)*Params!$F$7</f>
        <v>2.9182832286697713</v>
      </c>
      <c r="Y218" s="5">
        <f>W218+COS(G218)*Params!$F$8</f>
        <v>-0.861485484935977</v>
      </c>
      <c r="Z218" s="5">
        <f>X218+SIN(G218)*Params!$F$8</f>
        <v>1.003809643986494</v>
      </c>
      <c r="AA218" s="1">
        <f t="shared" si="58"/>
        <v>0.49770829011668366</v>
      </c>
      <c r="AB218" s="1">
        <f t="shared" si="59"/>
        <v>0</v>
      </c>
      <c r="AC218">
        <f t="shared" si="60"/>
        <v>-1.3591937750526606</v>
      </c>
      <c r="AD218">
        <f t="shared" si="61"/>
        <v>1.003809643986494</v>
      </c>
      <c r="AE218">
        <f t="shared" si="62"/>
        <v>2.855041519502194</v>
      </c>
    </row>
    <row r="219" spans="1:31" ht="12.75">
      <c r="A219" s="1">
        <f t="shared" si="63"/>
        <v>0.26315789473684215</v>
      </c>
      <c r="B219" s="1">
        <v>0</v>
      </c>
      <c r="C219">
        <v>215</v>
      </c>
      <c r="D219">
        <f t="shared" si="52"/>
        <v>3.7524578917878086</v>
      </c>
      <c r="E219" s="2">
        <f>COS(D219+Params!$H$3)*A_LEN+A_X</f>
        <v>-0.9321921773292074</v>
      </c>
      <c r="F219" s="2">
        <f>SIN(D219+Params!$H$3)*A_LEN+A_Y</f>
        <v>2.6788469801862624</v>
      </c>
      <c r="G219">
        <f t="shared" si="49"/>
        <v>-1.860626770368922</v>
      </c>
      <c r="H219">
        <f t="shared" si="53"/>
        <v>-106.60606119119622</v>
      </c>
      <c r="I219" s="3">
        <f t="shared" si="50"/>
        <v>-1.3582412151510082</v>
      </c>
      <c r="J219" s="3">
        <f t="shared" si="51"/>
        <v>1.250245919348238</v>
      </c>
      <c r="K219">
        <f>IF(AND(C219&gt;$H$366,C219&lt;$H$365),1,B_Y/COS(PI()/2+Data!G219)-BD_len)</f>
        <v>1.3046602360494521</v>
      </c>
      <c r="L219">
        <f>COS(G219)*K219+I219</f>
        <v>-1.7310997307862166</v>
      </c>
      <c r="M219">
        <f>SIN(G219)*K219+J219</f>
        <v>0</v>
      </c>
      <c r="N219" s="5">
        <f>L219-COS(G219)*Params!$F$8</f>
        <v>-1.159520241609426</v>
      </c>
      <c r="O219" s="5">
        <f>M219-SIN(G219)*Params!$F$8</f>
        <v>1.9165846935505872</v>
      </c>
      <c r="P219" s="5">
        <f>D219+Params!$I$6</f>
        <v>6.370451769779303</v>
      </c>
      <c r="Q219" s="5">
        <f t="shared" si="54"/>
        <v>365</v>
      </c>
      <c r="R219" s="5">
        <f>A_X+COS(P219)*Params!$F$6</f>
        <v>0.2763715642956312</v>
      </c>
      <c r="S219" s="5">
        <f>A_Y+SIN(P219)*Params!$F$6</f>
        <v>3.555805138938462</v>
      </c>
      <c r="T219" s="5">
        <f t="shared" si="55"/>
        <v>2.1791807971902903</v>
      </c>
      <c r="U219" s="5">
        <f t="shared" si="56"/>
        <v>-2.2901698759486986</v>
      </c>
      <c r="V219" s="5">
        <f t="shared" si="57"/>
        <v>-131.21706825985973</v>
      </c>
      <c r="W219" s="5">
        <f>R219+COS(U219)*Params!$F$7</f>
        <v>-0.2773083471911178</v>
      </c>
      <c r="X219" s="5">
        <f>S219+SIN(U219)*Params!$F$7</f>
        <v>2.9237216996590263</v>
      </c>
      <c r="Y219" s="5">
        <f>W219+COS(G219)*Params!$F$8</f>
        <v>-0.8488878363679084</v>
      </c>
      <c r="Z219" s="5">
        <f>X219+SIN(G219)*Params!$F$8</f>
        <v>1.007137006108439</v>
      </c>
      <c r="AA219" s="1">
        <f t="shared" si="58"/>
        <v>0.48794930403596454</v>
      </c>
      <c r="AB219" s="1">
        <f t="shared" si="59"/>
        <v>0</v>
      </c>
      <c r="AC219">
        <f t="shared" si="60"/>
        <v>-1.336837140403873</v>
      </c>
      <c r="AD219">
        <f t="shared" si="61"/>
        <v>1.007137006108439</v>
      </c>
      <c r="AE219">
        <f t="shared" si="62"/>
        <v>2.8014584890362744</v>
      </c>
    </row>
    <row r="220" spans="1:31" ht="12.75">
      <c r="A220" s="1">
        <f t="shared" si="63"/>
        <v>0.2578947368421053</v>
      </c>
      <c r="B220" s="1">
        <v>0</v>
      </c>
      <c r="C220">
        <v>216</v>
      </c>
      <c r="D220">
        <f t="shared" si="52"/>
        <v>3.7699111843077517</v>
      </c>
      <c r="E220" s="2">
        <f>COS(D220+Params!$H$3)*A_LEN+A_X</f>
        <v>-0.9177741594746123</v>
      </c>
      <c r="F220" s="2">
        <f>SIN(D220+Params!$H$3)*A_LEN+A_Y</f>
        <v>2.6690118163156304</v>
      </c>
      <c r="G220">
        <f t="shared" si="49"/>
        <v>-1.8569436842612572</v>
      </c>
      <c r="H220">
        <f t="shared" si="53"/>
        <v>-106.39503590164375</v>
      </c>
      <c r="I220" s="3">
        <f t="shared" si="50"/>
        <v>-1.337052793345575</v>
      </c>
      <c r="J220" s="3">
        <f t="shared" si="51"/>
        <v>1.2439694022160497</v>
      </c>
      <c r="K220">
        <f>IF(AND(C220&gt;$H$366,C220&lt;$H$365),1,B_Y/COS(PI()/2+Data!G220)-BD_len)</f>
        <v>1.2966950551252872</v>
      </c>
      <c r="L220">
        <f>COS(G220)*K220+I220</f>
        <v>-1.703055788328697</v>
      </c>
      <c r="M220">
        <f>SIN(G220)*K220+J220</f>
        <v>0</v>
      </c>
      <c r="N220" s="5">
        <f>L220-COS(G220)*Params!$F$8</f>
        <v>-1.138539106420384</v>
      </c>
      <c r="O220" s="5">
        <f>M220-SIN(G220)*Params!$F$8</f>
        <v>1.9186768659279834</v>
      </c>
      <c r="P220" s="5">
        <f>D220+Params!$I$6</f>
        <v>6.387905062299247</v>
      </c>
      <c r="Q220" s="5">
        <f t="shared" si="54"/>
        <v>366.00000000000006</v>
      </c>
      <c r="R220" s="5">
        <f>A_X+COS(P220)*Params!$F$6</f>
        <v>0.2753004818235297</v>
      </c>
      <c r="S220" s="5">
        <f>A_Y+SIN(P220)*Params!$F$6</f>
        <v>3.5669287557168126</v>
      </c>
      <c r="T220" s="5">
        <f t="shared" si="55"/>
        <v>2.1715608841287795</v>
      </c>
      <c r="U220" s="5">
        <f t="shared" si="56"/>
        <v>-2.2797905052181804</v>
      </c>
      <c r="V220" s="5">
        <f t="shared" si="57"/>
        <v>-130.62237412299942</v>
      </c>
      <c r="W220" s="5">
        <f>R220+COS(U220)*Params!$F$7</f>
        <v>-0.2717890950404754</v>
      </c>
      <c r="X220" s="5">
        <f>S220+SIN(U220)*Params!$F$7</f>
        <v>2.929132617846679</v>
      </c>
      <c r="Y220" s="5">
        <f>W220+COS(G220)*Params!$F$8</f>
        <v>-0.8363057769487883</v>
      </c>
      <c r="Z220" s="5">
        <f>X220+SIN(G220)*Params!$F$8</f>
        <v>1.0104557519186959</v>
      </c>
      <c r="AA220" s="1">
        <f t="shared" si="58"/>
        <v>0.4781903179552452</v>
      </c>
      <c r="AB220" s="1">
        <f t="shared" si="59"/>
        <v>0</v>
      </c>
      <c r="AC220">
        <f t="shared" si="60"/>
        <v>-1.3144960949040334</v>
      </c>
      <c r="AD220">
        <f t="shared" si="61"/>
        <v>1.0104557519186959</v>
      </c>
      <c r="AE220">
        <f t="shared" si="62"/>
        <v>2.7489208101035305</v>
      </c>
    </row>
    <row r="221" spans="1:31" ht="12.75">
      <c r="A221" s="1">
        <f t="shared" si="63"/>
        <v>0.25263157894736843</v>
      </c>
      <c r="B221" s="1">
        <v>0</v>
      </c>
      <c r="C221">
        <v>217</v>
      </c>
      <c r="D221">
        <f t="shared" si="52"/>
        <v>3.7873644768276953</v>
      </c>
      <c r="E221" s="2">
        <f>COS(D221+Params!$H$3)*A_LEN+A_X</f>
        <v>-0.903186690276736</v>
      </c>
      <c r="F221" s="2">
        <f>SIN(D221+Params!$H$3)*A_LEN+A_Y</f>
        <v>2.65942977949572</v>
      </c>
      <c r="G221">
        <f t="shared" si="49"/>
        <v>-1.8532489469069224</v>
      </c>
      <c r="H221">
        <f t="shared" si="53"/>
        <v>-106.18334304483103</v>
      </c>
      <c r="I221" s="3">
        <f t="shared" si="50"/>
        <v>-1.315774261085616</v>
      </c>
      <c r="J221" s="3">
        <f t="shared" si="51"/>
        <v>1.2377514818212196</v>
      </c>
      <c r="K221">
        <f>IF(AND(C221&gt;$H$366,C221&lt;$H$365),1,B_Y/COS(PI()/2+Data!G221)-BD_len)</f>
        <v>1.2888213459551636</v>
      </c>
      <c r="L221">
        <f>COS(G221)*K221+I221</f>
        <v>-1.6749841315500182</v>
      </c>
      <c r="M221">
        <f>SIN(G221)*K221+J221</f>
        <v>0</v>
      </c>
      <c r="N221" s="5">
        <f>L221-COS(G221)*Params!$F$8</f>
        <v>-1.1175602937283582</v>
      </c>
      <c r="O221" s="5">
        <f>M221-SIN(G221)*Params!$F$8</f>
        <v>1.9207495060595934</v>
      </c>
      <c r="P221" s="5">
        <f>D221+Params!$I$6</f>
        <v>6.40535835481919</v>
      </c>
      <c r="Q221" s="5">
        <f t="shared" si="54"/>
        <v>367</v>
      </c>
      <c r="R221" s="5">
        <f>A_X+COS(P221)*Params!$F$6</f>
        <v>0.2740354286014082</v>
      </c>
      <c r="S221" s="5">
        <f>A_Y+SIN(P221)*Params!$F$6</f>
        <v>3.5780319853478177</v>
      </c>
      <c r="T221" s="5">
        <f t="shared" si="55"/>
        <v>2.16405264967427</v>
      </c>
      <c r="U221" s="5">
        <f t="shared" si="56"/>
        <v>-2.269271608298273</v>
      </c>
      <c r="V221" s="5">
        <f t="shared" si="57"/>
        <v>-130.01968572435555</v>
      </c>
      <c r="W221" s="5">
        <f>R221+COS(U221)*Params!$F$7</f>
        <v>-0.2663150934683574</v>
      </c>
      <c r="X221" s="5">
        <f>S221+SIN(U221)*Params!$F$7</f>
        <v>2.934516459587774</v>
      </c>
      <c r="Y221" s="5">
        <f>W221+COS(G221)*Params!$F$8</f>
        <v>-0.8237389312900174</v>
      </c>
      <c r="Z221" s="5">
        <f>X221+SIN(G221)*Params!$F$8</f>
        <v>1.0137669535281806</v>
      </c>
      <c r="AA221" s="1">
        <f t="shared" si="58"/>
        <v>0.4684313318745259</v>
      </c>
      <c r="AB221" s="1">
        <f t="shared" si="59"/>
        <v>0</v>
      </c>
      <c r="AC221">
        <f t="shared" si="60"/>
        <v>-1.2921702631645433</v>
      </c>
      <c r="AD221">
        <f t="shared" si="61"/>
        <v>1.0137669535281806</v>
      </c>
      <c r="AE221">
        <f t="shared" si="62"/>
        <v>2.6974274250725334</v>
      </c>
    </row>
    <row r="222" spans="1:31" ht="12.75">
      <c r="A222" s="1">
        <f t="shared" si="63"/>
        <v>0.24736842105263157</v>
      </c>
      <c r="B222" s="1">
        <v>0</v>
      </c>
      <c r="C222">
        <v>218</v>
      </c>
      <c r="D222">
        <f t="shared" si="52"/>
        <v>3.8048177693476384</v>
      </c>
      <c r="E222" s="2">
        <f>COS(D222+Params!$H$3)*A_LEN+A_X</f>
        <v>-0.8884342132199845</v>
      </c>
      <c r="F222" s="2">
        <f>SIN(D222+Params!$H$3)*A_LEN+A_Y</f>
        <v>2.6501037885077534</v>
      </c>
      <c r="G222">
        <f t="shared" si="49"/>
        <v>-1.8495431084885152</v>
      </c>
      <c r="H222">
        <f t="shared" si="53"/>
        <v>-105.97101414389887</v>
      </c>
      <c r="I222" s="3">
        <f t="shared" si="50"/>
        <v>-1.2944088651884869</v>
      </c>
      <c r="J222" s="3">
        <f t="shared" si="51"/>
        <v>1.2315938951061147</v>
      </c>
      <c r="K222">
        <f>IF(AND(C222&gt;$H$366,C222&lt;$H$365),1,B_Y/COS(PI()/2+Data!G222)-BD_len)</f>
        <v>1.2810407652067735</v>
      </c>
      <c r="L222">
        <f>COS(G222)*K222+I222</f>
        <v>-1.6468885378774307</v>
      </c>
      <c r="M222">
        <f>SIN(G222)*K222+J222</f>
        <v>0</v>
      </c>
      <c r="N222" s="5">
        <f>L222-COS(G222)*Params!$F$8</f>
        <v>-1.096586498688147</v>
      </c>
      <c r="O222" s="5">
        <f>M222-SIN(G222)*Params!$F$8</f>
        <v>1.9228020349646284</v>
      </c>
      <c r="P222" s="5">
        <f>D222+Params!$I$6</f>
        <v>6.422811647339133</v>
      </c>
      <c r="Q222" s="5">
        <f t="shared" si="54"/>
        <v>368</v>
      </c>
      <c r="R222" s="5">
        <f>A_X+COS(P222)*Params!$F$6</f>
        <v>0.27257678997673324</v>
      </c>
      <c r="S222" s="5">
        <f>A_Y+SIN(P222)*Params!$F$6</f>
        <v>3.589111445680173</v>
      </c>
      <c r="T222" s="5">
        <f t="shared" si="55"/>
        <v>2.1566629693271078</v>
      </c>
      <c r="U222" s="5">
        <f t="shared" si="56"/>
        <v>-2.258614172909194</v>
      </c>
      <c r="V222" s="5">
        <f t="shared" si="57"/>
        <v>-129.409059656128</v>
      </c>
      <c r="W222" s="5">
        <f>R222+COS(U222)*Params!$F$7</f>
        <v>-0.26088495031519293</v>
      </c>
      <c r="X222" s="5">
        <f>S222+SIN(U222)*Params!$F$7</f>
        <v>2.9398738233568795</v>
      </c>
      <c r="Y222" s="5">
        <f>W222+COS(G222)*Params!$F$8</f>
        <v>-0.8111869895044765</v>
      </c>
      <c r="Z222" s="5">
        <f>X222+SIN(G222)*Params!$F$8</f>
        <v>1.017071788392251</v>
      </c>
      <c r="AA222" s="1">
        <f t="shared" si="58"/>
        <v>0.45867234579380656</v>
      </c>
      <c r="AB222" s="1">
        <f t="shared" si="59"/>
        <v>0</v>
      </c>
      <c r="AC222">
        <f t="shared" si="60"/>
        <v>-1.2698593352982832</v>
      </c>
      <c r="AD222">
        <f t="shared" si="61"/>
        <v>1.017071788392251</v>
      </c>
      <c r="AE222">
        <f t="shared" si="62"/>
        <v>2.64697775418761</v>
      </c>
    </row>
    <row r="223" spans="1:31" ht="12.75">
      <c r="A223" s="1">
        <f t="shared" si="63"/>
        <v>0.2421052631578947</v>
      </c>
      <c r="B223" s="1">
        <v>0</v>
      </c>
      <c r="C223">
        <v>219</v>
      </c>
      <c r="D223">
        <f t="shared" si="52"/>
        <v>3.822271061867582</v>
      </c>
      <c r="E223" s="2">
        <f>COS(D223+Params!$H$3)*A_LEN+A_X</f>
        <v>-0.8735212220517916</v>
      </c>
      <c r="F223" s="2">
        <f>SIN(D223+Params!$H$3)*A_LEN+A_Y</f>
        <v>2.641036684138937</v>
      </c>
      <c r="G223">
        <f t="shared" si="49"/>
        <v>-1.8458267156283519</v>
      </c>
      <c r="H223">
        <f t="shared" si="53"/>
        <v>-105.75808051799895</v>
      </c>
      <c r="I223" s="3">
        <f t="shared" si="50"/>
        <v>-1.272959850479244</v>
      </c>
      <c r="J223" s="3">
        <f t="shared" si="51"/>
        <v>1.2254983288647647</v>
      </c>
      <c r="K223">
        <f>IF(AND(C223&gt;$H$366,C223&lt;$H$365),1,B_Y/COS(PI()/2+Data!G223)-BD_len)</f>
        <v>1.2733548957035854</v>
      </c>
      <c r="L223">
        <f>COS(G223)*K223+I223</f>
        <v>-1.6187727136899088</v>
      </c>
      <c r="M223">
        <f>SIN(G223)*K223+J223</f>
        <v>0</v>
      </c>
      <c r="N223" s="5">
        <f>L223-COS(G223)*Params!$F$8</f>
        <v>-1.0756203460703728</v>
      </c>
      <c r="O223" s="5">
        <f>M223-SIN(G223)*Params!$F$8</f>
        <v>1.924833890378412</v>
      </c>
      <c r="P223" s="5">
        <f>D223+Params!$I$6</f>
        <v>6.440264939859077</v>
      </c>
      <c r="Q223" s="5">
        <f t="shared" si="54"/>
        <v>369.00000000000006</v>
      </c>
      <c r="R223" s="5">
        <f>A_X+COS(P223)*Params!$F$6</f>
        <v>0.2709250102649596</v>
      </c>
      <c r="S223" s="5">
        <f>A_Y+SIN(P223)*Params!$F$6</f>
        <v>3.600163761802933</v>
      </c>
      <c r="T223" s="5">
        <f t="shared" si="55"/>
        <v>2.1493986542183254</v>
      </c>
      <c r="U223" s="5">
        <f t="shared" si="56"/>
        <v>-2.2478193025590265</v>
      </c>
      <c r="V223" s="5">
        <f t="shared" si="57"/>
        <v>-128.79055914467247</v>
      </c>
      <c r="W223" s="5">
        <f>R223+COS(U223)*Params!$F$7</f>
        <v>-0.255497348541358</v>
      </c>
      <c r="X223" s="5">
        <f>S223+SIN(U223)*Params!$F$7</f>
        <v>2.945205428209042</v>
      </c>
      <c r="Y223" s="5">
        <f>W223+COS(G223)*Params!$F$8</f>
        <v>-0.7986497161608941</v>
      </c>
      <c r="Z223" s="5">
        <f>X223+SIN(G223)*Params!$F$8</f>
        <v>1.0203715378306302</v>
      </c>
      <c r="AA223" s="1">
        <f t="shared" si="58"/>
        <v>0.44891335971308727</v>
      </c>
      <c r="AB223" s="1">
        <f t="shared" si="59"/>
        <v>0</v>
      </c>
      <c r="AC223">
        <f t="shared" si="60"/>
        <v>-1.2475630758739813</v>
      </c>
      <c r="AD223">
        <f t="shared" si="61"/>
        <v>1.0203715378306302</v>
      </c>
      <c r="AE223">
        <f t="shared" si="62"/>
        <v>2.5975717034989945</v>
      </c>
    </row>
    <row r="224" spans="1:31" ht="12.75">
      <c r="A224" s="1">
        <f t="shared" si="63"/>
        <v>0.23684210526315796</v>
      </c>
      <c r="B224" s="1">
        <v>0</v>
      </c>
      <c r="C224">
        <v>220</v>
      </c>
      <c r="D224">
        <f t="shared" si="52"/>
        <v>3.839724354387525</v>
      </c>
      <c r="E224" s="2">
        <f>COS(D224+Params!$H$3)*A_LEN+A_X</f>
        <v>-0.8584522594137323</v>
      </c>
      <c r="F224" s="2">
        <f>SIN(D224+Params!$H$3)*A_LEN+A_Y</f>
        <v>2.6322312283170968</v>
      </c>
      <c r="G224">
        <f t="shared" si="49"/>
        <v>-1.8421003115642232</v>
      </c>
      <c r="H224">
        <f t="shared" si="53"/>
        <v>-105.54457329236398</v>
      </c>
      <c r="I224" s="3">
        <f t="shared" si="50"/>
        <v>-1.2514304604053454</v>
      </c>
      <c r="J224" s="3">
        <f t="shared" si="51"/>
        <v>1.2194664199177137</v>
      </c>
      <c r="K224">
        <f>IF(AND(C224&gt;$H$366,C224&lt;$H$365),1,B_Y/COS(PI()/2+Data!G224)-BD_len)</f>
        <v>1.265765247816816</v>
      </c>
      <c r="L224">
        <f>COS(G224)*K224+I224</f>
        <v>-1.5906402970460893</v>
      </c>
      <c r="M224">
        <f>SIN(G224)*K224+J224</f>
        <v>0</v>
      </c>
      <c r="N224" s="5">
        <f>L224-COS(G224)*Params!$F$8</f>
        <v>-1.0546643927845196</v>
      </c>
      <c r="O224" s="5">
        <f>M224-SIN(G224)*Params!$F$8</f>
        <v>1.9268445266940954</v>
      </c>
      <c r="P224" s="5">
        <f>D224+Params!$I$6</f>
        <v>6.457718232379019</v>
      </c>
      <c r="Q224" s="5">
        <f t="shared" si="54"/>
        <v>370</v>
      </c>
      <c r="R224" s="5">
        <f>A_X+COS(P224)*Params!$F$6</f>
        <v>0.2690805926141892</v>
      </c>
      <c r="S224" s="5">
        <f>A_Y+SIN(P224)*Params!$F$6</f>
        <v>3.611185567073538</v>
      </c>
      <c r="T224" s="5">
        <f t="shared" si="55"/>
        <v>2.1422664462374263</v>
      </c>
      <c r="U224" s="5">
        <f t="shared" si="56"/>
        <v>-2.236888220435799</v>
      </c>
      <c r="V224" s="5">
        <f t="shared" si="57"/>
        <v>-128.16425427350063</v>
      </c>
      <c r="W224" s="5">
        <f>R224+COS(U224)*Params!$F$7</f>
        <v>-0.2501510550265786</v>
      </c>
      <c r="X224" s="5">
        <f>S224+SIN(U224)*Params!$F$7</f>
        <v>2.9505121116634183</v>
      </c>
      <c r="Y224" s="5">
        <f>W224+COS(G224)*Params!$F$8</f>
        <v>-0.7861269592881484</v>
      </c>
      <c r="Z224" s="5">
        <f>X224+SIN(G224)*Params!$F$8</f>
        <v>1.0236675849693229</v>
      </c>
      <c r="AA224" s="1">
        <f t="shared" si="58"/>
        <v>0.43915437363236814</v>
      </c>
      <c r="AB224" s="1">
        <f t="shared" si="59"/>
        <v>0</v>
      </c>
      <c r="AC224">
        <f t="shared" si="60"/>
        <v>-1.2252813329205166</v>
      </c>
      <c r="AD224">
        <f t="shared" si="61"/>
        <v>1.0236675849693229</v>
      </c>
      <c r="AE224">
        <f t="shared" si="62"/>
        <v>2.549209669320404</v>
      </c>
    </row>
    <row r="225" spans="1:31" ht="12.75">
      <c r="A225" s="1">
        <f t="shared" si="63"/>
        <v>0.2315789473684211</v>
      </c>
      <c r="B225" s="1">
        <v>0</v>
      </c>
      <c r="C225">
        <v>221</v>
      </c>
      <c r="D225">
        <f t="shared" si="52"/>
        <v>3.857177646907468</v>
      </c>
      <c r="E225" s="2">
        <f>COS(D225+Params!$H$3)*A_LEN+A_X</f>
        <v>-0.8432319154578026</v>
      </c>
      <c r="F225" s="2">
        <f>SIN(D225+Params!$H$3)*A_LEN+A_Y</f>
        <v>2.623690103269376</v>
      </c>
      <c r="G225">
        <f t="shared" si="49"/>
        <v>-1.8383644363240665</v>
      </c>
      <c r="H225">
        <f t="shared" si="53"/>
        <v>-105.33052340831559</v>
      </c>
      <c r="I225" s="3">
        <f t="shared" si="50"/>
        <v>-1.2298239376415205</v>
      </c>
      <c r="J225" s="3">
        <f t="shared" si="51"/>
        <v>1.2134997552846567</v>
      </c>
      <c r="K225">
        <f>IF(AND(C225&gt;$H$366,C225&lt;$H$365),1,B_Y/COS(PI()/2+Data!G225)-BD_len)</f>
        <v>1.2582732608293732</v>
      </c>
      <c r="L225">
        <f>COS(G225)*K225+I225</f>
        <v>-1.5624948603899056</v>
      </c>
      <c r="M225">
        <f>SIN(G225)*K225+J225</f>
        <v>0</v>
      </c>
      <c r="N225" s="5">
        <f>L225-COS(G225)*Params!$F$8</f>
        <v>-1.033721130382944</v>
      </c>
      <c r="O225" s="5">
        <f>M225-SIN(G225)*Params!$F$8</f>
        <v>1.9288334149051143</v>
      </c>
      <c r="P225" s="5">
        <f>D225+Params!$I$6</f>
        <v>6.475171524898963</v>
      </c>
      <c r="Q225" s="5">
        <f t="shared" si="54"/>
        <v>371</v>
      </c>
      <c r="R225" s="5">
        <f>A_X+COS(P225)*Params!$F$6</f>
        <v>0.2670440988519051</v>
      </c>
      <c r="S225" s="5">
        <f>A_Y+SIN(P225)*Params!$F$6</f>
        <v>3.622173504143335</v>
      </c>
      <c r="T225" s="5">
        <f t="shared" si="55"/>
        <v>2.13527301285051</v>
      </c>
      <c r="U225" s="5">
        <f t="shared" si="56"/>
        <v>-2.225822273140554</v>
      </c>
      <c r="V225" s="5">
        <f t="shared" si="57"/>
        <v>-127.53022219716888</v>
      </c>
      <c r="W225" s="5">
        <f>R225+COS(U225)*Params!$F$7</f>
        <v>-0.24484492938170793</v>
      </c>
      <c r="X225" s="5">
        <f>S225+SIN(U225)*Params!$F$7</f>
        <v>2.9557948269864642</v>
      </c>
      <c r="Y225" s="5">
        <f>W225+COS(G225)*Params!$F$8</f>
        <v>-0.7736186593886694</v>
      </c>
      <c r="Z225" s="5">
        <f>X225+SIN(G225)*Params!$F$8</f>
        <v>1.02696141208135</v>
      </c>
      <c r="AA225" s="1">
        <f t="shared" si="58"/>
        <v>0.4293953875516488</v>
      </c>
      <c r="AB225" s="1">
        <f t="shared" si="59"/>
        <v>0</v>
      </c>
      <c r="AC225">
        <f t="shared" si="60"/>
        <v>-1.203014046940318</v>
      </c>
      <c r="AD225">
        <f t="shared" si="61"/>
        <v>1.02696141208135</v>
      </c>
      <c r="AE225">
        <f t="shared" si="62"/>
        <v>2.501892539039842</v>
      </c>
    </row>
    <row r="226" spans="1:31" ht="12.75">
      <c r="A226" s="1">
        <f t="shared" si="63"/>
        <v>0.22631578947368425</v>
      </c>
      <c r="B226" s="1">
        <v>0</v>
      </c>
      <c r="C226">
        <v>222</v>
      </c>
      <c r="D226">
        <f t="shared" si="52"/>
        <v>3.8746309394274117</v>
      </c>
      <c r="E226" s="2">
        <f>COS(D226+Params!$H$3)*A_LEN+A_X</f>
        <v>-0.8278648264482269</v>
      </c>
      <c r="F226" s="2">
        <f>SIN(D226+Params!$H$3)*A_LEN+A_Y</f>
        <v>2.615415910705211</v>
      </c>
      <c r="G226">
        <f t="shared" si="49"/>
        <v>-1.8346196268995774</v>
      </c>
      <c r="H226">
        <f t="shared" si="53"/>
        <v>-105.11596163321154</v>
      </c>
      <c r="I226" s="3">
        <f t="shared" si="50"/>
        <v>-1.2081435246852466</v>
      </c>
      <c r="J226" s="3">
        <f t="shared" si="51"/>
        <v>1.2075998723545824</v>
      </c>
      <c r="K226">
        <f>IF(AND(C226&gt;$H$366,C226&lt;$H$365),1,B_Y/COS(PI()/2+Data!G226)-BD_len)</f>
        <v>1.2508803042708294</v>
      </c>
      <c r="L226">
        <f>COS(G226)*K226+I226</f>
        <v>-1.5343399132334343</v>
      </c>
      <c r="M226">
        <f>SIN(G226)*K226+J226</f>
        <v>0</v>
      </c>
      <c r="N226" s="5">
        <f>L226-COS(G226)*Params!$F$8</f>
        <v>-1.0127929875452308</v>
      </c>
      <c r="O226" s="5">
        <f>M226-SIN(G226)*Params!$F$8</f>
        <v>1.9308000425484726</v>
      </c>
      <c r="P226" s="5">
        <f>D226+Params!$I$6</f>
        <v>6.492624817418906</v>
      </c>
      <c r="Q226" s="5">
        <f t="shared" si="54"/>
        <v>372</v>
      </c>
      <c r="R226" s="5">
        <f>A_X+COS(P226)*Params!$F$6</f>
        <v>0.26481614931383585</v>
      </c>
      <c r="S226" s="5">
        <f>A_Y+SIN(P226)*Params!$F$6</f>
        <v>3.6331242259802483</v>
      </c>
      <c r="T226" s="5">
        <f t="shared" si="55"/>
        <v>2.1284249416135004</v>
      </c>
      <c r="U226" s="5">
        <f t="shared" si="56"/>
        <v>-2.214622934235973</v>
      </c>
      <c r="V226" s="5">
        <f t="shared" si="57"/>
        <v>-126.88854734459971</v>
      </c>
      <c r="W226" s="5">
        <f>R226+COS(U226)*Params!$F$7</f>
        <v>-0.23957793272831246</v>
      </c>
      <c r="X226" s="5">
        <f>S226+SIN(U226)*Params!$F$7</f>
        <v>2.961054639853817</v>
      </c>
      <c r="Y226" s="5">
        <f>W226+COS(G226)*Params!$F$8</f>
        <v>-0.761124858416516</v>
      </c>
      <c r="Z226" s="5">
        <f>X226+SIN(G226)*Params!$F$8</f>
        <v>1.0302545973053443</v>
      </c>
      <c r="AA226" s="1">
        <f t="shared" si="58"/>
        <v>0.4196364014709295</v>
      </c>
      <c r="AB226" s="1">
        <f t="shared" si="59"/>
        <v>0</v>
      </c>
      <c r="AC226">
        <f t="shared" si="60"/>
        <v>-1.1807612598874455</v>
      </c>
      <c r="AD226">
        <f t="shared" si="61"/>
        <v>1.0302545973053443</v>
      </c>
      <c r="AE226">
        <f t="shared" si="62"/>
        <v>2.455621688119785</v>
      </c>
    </row>
    <row r="227" spans="1:31" ht="12.75">
      <c r="A227" s="1">
        <f t="shared" si="63"/>
        <v>0.2210526315789474</v>
      </c>
      <c r="B227" s="1">
        <v>0</v>
      </c>
      <c r="C227">
        <v>223</v>
      </c>
      <c r="D227">
        <f t="shared" si="52"/>
        <v>3.8920842319473548</v>
      </c>
      <c r="E227" s="2">
        <f>COS(D227+Params!$H$3)*A_LEN+A_X</f>
        <v>-0.8123556733491567</v>
      </c>
      <c r="F227" s="2">
        <f>SIN(D227+Params!$H$3)*A_LEN+A_Y</f>
        <v>2.6074111710237964</v>
      </c>
      <c r="G227">
        <f t="shared" si="49"/>
        <v>-1.8308664174187934</v>
      </c>
      <c r="H227">
        <f t="shared" si="53"/>
        <v>-104.90091857033413</v>
      </c>
      <c r="I227" s="3">
        <f t="shared" si="50"/>
        <v>-1.1863924644433288</v>
      </c>
      <c r="J227" s="3">
        <f t="shared" si="51"/>
        <v>1.2017682590532148</v>
      </c>
      <c r="K227">
        <f>IF(AND(C227&gt;$H$366,C227&lt;$H$365),1,B_Y/COS(PI()/2+Data!G227)-BD_len)</f>
        <v>1.2435876792226797</v>
      </c>
      <c r="L227">
        <f>COS(G227)*K227+I227</f>
        <v>-1.5061789048166738</v>
      </c>
      <c r="M227">
        <f>SIN(G227)*K227+J227</f>
        <v>0</v>
      </c>
      <c r="N227" s="5">
        <f>L227-COS(G227)*Params!$F$8</f>
        <v>-0.991882332542443</v>
      </c>
      <c r="O227" s="5">
        <f>M227-SIN(G227)*Params!$F$8</f>
        <v>1.9327439136489284</v>
      </c>
      <c r="P227" s="5">
        <f>D227+Params!$I$6</f>
        <v>6.510078109938849</v>
      </c>
      <c r="Q227" s="5">
        <f t="shared" si="54"/>
        <v>373</v>
      </c>
      <c r="R227" s="5">
        <f>A_X+COS(P227)*Params!$F$6</f>
        <v>0.26239742265499305</v>
      </c>
      <c r="S227" s="5">
        <f>A_Y+SIN(P227)*Params!$F$6</f>
        <v>3.644034396888325</v>
      </c>
      <c r="T227" s="5">
        <f t="shared" si="55"/>
        <v>2.1217287343870956</v>
      </c>
      <c r="U227" s="5">
        <f t="shared" si="56"/>
        <v>-2.2032918075843053</v>
      </c>
      <c r="V227" s="5">
        <f t="shared" si="57"/>
        <v>-126.23932161033096</v>
      </c>
      <c r="W227" s="5">
        <f>R227+COS(U227)*Params!$F$7</f>
        <v>-0.23434913639827415</v>
      </c>
      <c r="X227" s="5">
        <f>S227+SIN(U227)*Params!$F$7</f>
        <v>2.9662927243728796</v>
      </c>
      <c r="Y227" s="5">
        <f>W227+COS(G227)*Params!$F$8</f>
        <v>-0.748645708672505</v>
      </c>
      <c r="Z227" s="5">
        <f>X227+SIN(G227)*Params!$F$8</f>
        <v>1.0335488107239512</v>
      </c>
      <c r="AA227" s="1">
        <f t="shared" si="58"/>
        <v>0.40987741539021016</v>
      </c>
      <c r="AB227" s="1">
        <f t="shared" si="59"/>
        <v>0</v>
      </c>
      <c r="AC227">
        <f t="shared" si="60"/>
        <v>-1.1585231240627152</v>
      </c>
      <c r="AD227">
        <f t="shared" si="61"/>
        <v>1.0335488107239512</v>
      </c>
      <c r="AE227">
        <f t="shared" si="62"/>
        <v>2.4103989731369273</v>
      </c>
    </row>
    <row r="228" spans="1:31" ht="12.75">
      <c r="A228" s="1">
        <f t="shared" si="63"/>
        <v>0.21578947368421053</v>
      </c>
      <c r="B228" s="1">
        <v>0</v>
      </c>
      <c r="C228">
        <v>224</v>
      </c>
      <c r="D228">
        <f t="shared" si="52"/>
        <v>3.9095375244672983</v>
      </c>
      <c r="E228" s="2">
        <f>COS(D228+Params!$H$3)*A_LEN+A_X</f>
        <v>-0.7967091803988792</v>
      </c>
      <c r="F228" s="2">
        <f>SIN(D228+Params!$H$3)*A_LEN+A_Y</f>
        <v>2.5996783225463904</v>
      </c>
      <c r="G228">
        <f t="shared" si="49"/>
        <v>-1.827105339317745</v>
      </c>
      <c r="H228">
        <f t="shared" si="53"/>
        <v>-104.68542466872498</v>
      </c>
      <c r="I228" s="3">
        <f t="shared" si="50"/>
        <v>-1.1645740008103984</v>
      </c>
      <c r="J228" s="3">
        <f t="shared" si="51"/>
        <v>1.196006354007637</v>
      </c>
      <c r="K228">
        <f>IF(AND(C228&gt;$H$366,C228&lt;$H$365),1,B_Y/COS(PI()/2+Data!G228)-BD_len)</f>
        <v>1.236396619593278</v>
      </c>
      <c r="L228">
        <f>COS(G228)*K228+I228</f>
        <v>-1.478015226744454</v>
      </c>
      <c r="M228">
        <f>SIN(G228)*K228+J228</f>
        <v>0</v>
      </c>
      <c r="N228" s="5">
        <f>L228-COS(G228)*Params!$F$8</f>
        <v>-0.9709914756811999</v>
      </c>
      <c r="O228" s="5">
        <f>M228-SIN(G228)*Params!$F$8</f>
        <v>1.934664548664121</v>
      </c>
      <c r="P228" s="5">
        <f>D228+Params!$I$6</f>
        <v>6.527531402458793</v>
      </c>
      <c r="Q228" s="5">
        <f t="shared" si="54"/>
        <v>374.00000000000006</v>
      </c>
      <c r="R228" s="5">
        <f>A_X+COS(P228)*Params!$F$6</f>
        <v>0.2597886556429477</v>
      </c>
      <c r="S228" s="5">
        <f>A_Y+SIN(P228)*Params!$F$6</f>
        <v>3.6549006935238166</v>
      </c>
      <c r="T228" s="5">
        <f t="shared" si="55"/>
        <v>2.115190801262154</v>
      </c>
      <c r="U228" s="5">
        <f t="shared" si="56"/>
        <v>-2.191830630447855</v>
      </c>
      <c r="V228" s="5">
        <f t="shared" si="57"/>
        <v>-125.58264453216053</v>
      </c>
      <c r="W228" s="5">
        <f>R228+COS(U228)*Params!$F$7</f>
        <v>-0.22915773050263344</v>
      </c>
      <c r="X228" s="5">
        <f>S228+SIN(U228)*Params!$F$7</f>
        <v>2.971510358451341</v>
      </c>
      <c r="Y228" s="5">
        <f>W228+COS(G228)*Params!$F$8</f>
        <v>-0.7361814815658875</v>
      </c>
      <c r="Z228" s="5">
        <f>X228+SIN(G228)*Params!$F$8</f>
        <v>1.03684580978722</v>
      </c>
      <c r="AA228" s="1">
        <f t="shared" si="58"/>
        <v>0.4001184293094909</v>
      </c>
      <c r="AB228" s="1">
        <f t="shared" si="59"/>
        <v>0</v>
      </c>
      <c r="AC228">
        <f t="shared" si="60"/>
        <v>-1.1362999108753784</v>
      </c>
      <c r="AD228">
        <f t="shared" si="61"/>
        <v>1.03684580978722</v>
      </c>
      <c r="AE228">
        <f t="shared" si="62"/>
        <v>2.366226720728709</v>
      </c>
    </row>
    <row r="229" spans="1:31" ht="12.75">
      <c r="A229" s="1">
        <f t="shared" si="63"/>
        <v>0.21052631578947367</v>
      </c>
      <c r="B229" s="1">
        <v>0</v>
      </c>
      <c r="C229">
        <v>225</v>
      </c>
      <c r="D229">
        <f t="shared" si="52"/>
        <v>3.9269908169872414</v>
      </c>
      <c r="E229" s="2">
        <f>COS(D229+Params!$H$3)*A_LEN+A_X</f>
        <v>-0.7809301136707177</v>
      </c>
      <c r="F229" s="2">
        <f>SIN(D229+Params!$H$3)*A_LEN+A_Y</f>
        <v>2.5922197207735485</v>
      </c>
      <c r="G229">
        <f t="shared" si="49"/>
        <v>-1.8233369215111572</v>
      </c>
      <c r="H229">
        <f t="shared" si="53"/>
        <v>-104.46951023296555</v>
      </c>
      <c r="I229" s="3">
        <f t="shared" si="50"/>
        <v>-1.1426913792395217</v>
      </c>
      <c r="J229" s="3">
        <f t="shared" si="51"/>
        <v>1.1903155467078346</v>
      </c>
      <c r="K229">
        <f>IF(AND(C229&gt;$H$366,C229&lt;$H$365),1,B_Y/COS(PI()/2+Data!G229)-BD_len)</f>
        <v>1.229308293361771</v>
      </c>
      <c r="L229">
        <f>COS(G229)*K229+I229</f>
        <v>-1.4498522155999851</v>
      </c>
      <c r="M229">
        <f>SIN(G229)*K229+J229</f>
        <v>0</v>
      </c>
      <c r="N229" s="5">
        <f>L229-COS(G229)*Params!$F$8</f>
        <v>-0.9501226717270234</v>
      </c>
      <c r="O229" s="5">
        <f>M229-SIN(G229)*Params!$F$8</f>
        <v>1.936561484430722</v>
      </c>
      <c r="P229" s="5">
        <f>D229+Params!$I$6</f>
        <v>6.544984694978735</v>
      </c>
      <c r="Q229" s="5">
        <f t="shared" si="54"/>
        <v>375</v>
      </c>
      <c r="R229" s="5">
        <f>A_X+COS(P229)*Params!$F$6</f>
        <v>0.2569906429334036</v>
      </c>
      <c r="S229" s="5">
        <f>A_Y+SIN(P229)*Params!$F$6</f>
        <v>3.6657198059075036</v>
      </c>
      <c r="T229" s="5">
        <f t="shared" si="55"/>
        <v>2.108817454205765</v>
      </c>
      <c r="U229" s="5">
        <f t="shared" si="56"/>
        <v>-2.1802412763245598</v>
      </c>
      <c r="V229" s="5">
        <f t="shared" si="57"/>
        <v>-124.91862345361316</v>
      </c>
      <c r="W229" s="5">
        <f>R229+COS(U229)*Params!$F$7</f>
        <v>-0.22400303231590846</v>
      </c>
      <c r="X229" s="5">
        <f>S229+SIN(U229)*Params!$F$7</f>
        <v>2.9767089185004516</v>
      </c>
      <c r="Y229" s="5">
        <f>W229+COS(G229)*Params!$F$8</f>
        <v>-0.7237325761888702</v>
      </c>
      <c r="Z229" s="5">
        <f>X229+SIN(G229)*Params!$F$8</f>
        <v>1.0401474340697296</v>
      </c>
      <c r="AA229" s="1">
        <f t="shared" si="58"/>
        <v>0.39035944322877153</v>
      </c>
      <c r="AB229" s="1">
        <f t="shared" si="59"/>
        <v>0</v>
      </c>
      <c r="AC229">
        <f t="shared" si="60"/>
        <v>-1.1140920194176418</v>
      </c>
      <c r="AD229">
        <f t="shared" si="61"/>
        <v>1.0401474340697296</v>
      </c>
      <c r="AE229">
        <f t="shared" si="62"/>
        <v>2.3231077123319217</v>
      </c>
    </row>
    <row r="230" spans="1:31" ht="12.75">
      <c r="A230" s="1">
        <f t="shared" si="63"/>
        <v>0.20526315789473681</v>
      </c>
      <c r="B230" s="1">
        <v>0</v>
      </c>
      <c r="C230">
        <v>226</v>
      </c>
      <c r="D230">
        <f t="shared" si="52"/>
        <v>3.944444109507185</v>
      </c>
      <c r="E230" s="2">
        <f>COS(D230+Params!$H$3)*A_LEN+A_X</f>
        <v>-0.7650232796212532</v>
      </c>
      <c r="F230" s="2">
        <f>SIN(D230+Params!$H$3)*A_LEN+A_Y</f>
        <v>2.5850376376676243</v>
      </c>
      <c r="G230">
        <f t="shared" si="49"/>
        <v>-1.819561690562304</v>
      </c>
      <c r="H230">
        <f t="shared" si="53"/>
        <v>-104.2532054329091</v>
      </c>
      <c r="I230" s="3">
        <f t="shared" si="50"/>
        <v>-1.1207478473057537</v>
      </c>
      <c r="J230" s="3">
        <f t="shared" si="51"/>
        <v>1.184697177665095</v>
      </c>
      <c r="K230">
        <f>IF(AND(C230&gt;$H$366,C230&lt;$H$365),1,B_Y/COS(PI()/2+Data!G230)-BD_len)</f>
        <v>1.2223238037905926</v>
      </c>
      <c r="L230">
        <f>COS(G230)*K230+I230</f>
        <v>-1.4216931555354413</v>
      </c>
      <c r="M230">
        <f>SIN(G230)*K230+J230</f>
        <v>0</v>
      </c>
      <c r="N230" s="5">
        <f>L230-COS(G230)*Params!$F$8</f>
        <v>-0.9292781223070687</v>
      </c>
      <c r="O230" s="5">
        <f>M230-SIN(G230)*Params!$F$8</f>
        <v>1.938434274111635</v>
      </c>
      <c r="P230" s="5">
        <f>D230+Params!$I$6</f>
        <v>6.562437987498679</v>
      </c>
      <c r="Q230" s="5">
        <f t="shared" si="54"/>
        <v>376</v>
      </c>
      <c r="R230" s="5">
        <f>A_X+COS(P230)*Params!$F$6</f>
        <v>0.2540042368281367</v>
      </c>
      <c r="S230" s="5">
        <f>A_Y+SIN(P230)*Params!$F$6</f>
        <v>3.6764884384329486</v>
      </c>
      <c r="T230" s="5">
        <f t="shared" si="55"/>
        <v>2.1026149004406958</v>
      </c>
      <c r="U230" s="5">
        <f t="shared" si="56"/>
        <v>-2.1685257574911887</v>
      </c>
      <c r="V230" s="5">
        <f t="shared" si="57"/>
        <v>-124.24737366965498</v>
      </c>
      <c r="W230" s="5">
        <f>R230+COS(U230)*Params!$F$7</f>
        <v>-0.21888449441972363</v>
      </c>
      <c r="X230" s="5">
        <f>S230+SIN(U230)*Params!$F$7</f>
        <v>2.981889873466044</v>
      </c>
      <c r="Y230" s="5">
        <f>W230+COS(G230)*Params!$F$8</f>
        <v>-0.7112995276480961</v>
      </c>
      <c r="Z230" s="5">
        <f>X230+SIN(G230)*Params!$F$8</f>
        <v>1.0434555993544092</v>
      </c>
      <c r="AA230" s="1">
        <f t="shared" si="58"/>
        <v>0.38060045714805224</v>
      </c>
      <c r="AB230" s="1">
        <f t="shared" si="59"/>
        <v>0</v>
      </c>
      <c r="AC230">
        <f t="shared" si="60"/>
        <v>-1.0918999847961484</v>
      </c>
      <c r="AD230">
        <f t="shared" si="61"/>
        <v>1.0434555993544092</v>
      </c>
      <c r="AE230">
        <f t="shared" si="62"/>
        <v>2.2810451646218985</v>
      </c>
    </row>
    <row r="231" spans="1:31" ht="12.75">
      <c r="A231" s="1">
        <f t="shared" si="63"/>
        <v>0.19999999999999996</v>
      </c>
      <c r="B231" s="1">
        <v>0</v>
      </c>
      <c r="C231">
        <v>227</v>
      </c>
      <c r="D231">
        <f t="shared" si="52"/>
        <v>3.961897402027128</v>
      </c>
      <c r="E231" s="2">
        <f>COS(D231+Params!$H$3)*A_LEN+A_X</f>
        <v>-0.74899352362623</v>
      </c>
      <c r="F231" s="2">
        <f>SIN(D231+Params!$H$3)*A_LEN+A_Y</f>
        <v>2.578134260960706</v>
      </c>
      <c r="G231">
        <f t="shared" si="49"/>
        <v>-1.8157801708520427</v>
      </c>
      <c r="H231">
        <f t="shared" si="53"/>
        <v>-104.03654031336559</v>
      </c>
      <c r="I231" s="3">
        <f t="shared" si="50"/>
        <v>-1.098746655263044</v>
      </c>
      <c r="J231" s="3">
        <f t="shared" si="51"/>
        <v>1.1791525385671155</v>
      </c>
      <c r="K231">
        <f>IF(AND(C231&gt;$H$366,C231&lt;$H$365),1,B_Y/COS(PI()/2+Data!G231)-BD_len)</f>
        <v>1.2154441906060711</v>
      </c>
      <c r="L231">
        <f>COS(G231)*K231+I231</f>
        <v>-1.3935412808395178</v>
      </c>
      <c r="M231">
        <f>SIN(G231)*K231+J231</f>
        <v>0</v>
      </c>
      <c r="N231" s="5">
        <f>L231-COS(G231)*Params!$F$8</f>
        <v>-0.9084599782920484</v>
      </c>
      <c r="O231" s="5">
        <f>M231-SIN(G231)*Params!$F$8</f>
        <v>1.9402824871442947</v>
      </c>
      <c r="P231" s="5">
        <f>D231+Params!$I$6</f>
        <v>6.5798912800186224</v>
      </c>
      <c r="Q231" s="5">
        <f t="shared" si="54"/>
        <v>377</v>
      </c>
      <c r="R231" s="5">
        <f>A_X+COS(P231)*Params!$F$6</f>
        <v>0.25083034701537693</v>
      </c>
      <c r="S231" s="5">
        <f>A_Y+SIN(P231)*Params!$F$6</f>
        <v>3.6872033108703643</v>
      </c>
      <c r="T231" s="5">
        <f t="shared" si="55"/>
        <v>2.0965892355726634</v>
      </c>
      <c r="U231" s="5">
        <f t="shared" si="56"/>
        <v>-2.1566862272264964</v>
      </c>
      <c r="V231" s="5">
        <f t="shared" si="57"/>
        <v>-123.5690185540707</v>
      </c>
      <c r="W231" s="5">
        <f>R231+COS(U231)*Params!$F$7</f>
        <v>-0.21380171254724722</v>
      </c>
      <c r="X231" s="5">
        <f>S231+SIN(U231)*Params!$F$7</f>
        <v>2.9870547781847003</v>
      </c>
      <c r="Y231" s="5">
        <f>W231+COS(G231)*Params!$F$8</f>
        <v>-0.6988830150947165</v>
      </c>
      <c r="Z231" s="5">
        <f>X231+SIN(G231)*Params!$F$8</f>
        <v>1.0467722910404056</v>
      </c>
      <c r="AA231" s="1">
        <f t="shared" si="58"/>
        <v>0.3708414710673329</v>
      </c>
      <c r="AB231" s="1">
        <f t="shared" si="59"/>
        <v>0</v>
      </c>
      <c r="AC231">
        <f t="shared" si="60"/>
        <v>-1.0697244861620494</v>
      </c>
      <c r="AD231">
        <f t="shared" si="61"/>
        <v>1.0467722910404056</v>
      </c>
      <c r="AE231">
        <f t="shared" si="62"/>
        <v>2.2400427055846404</v>
      </c>
    </row>
    <row r="232" spans="1:31" ht="12.75">
      <c r="A232" s="1">
        <f t="shared" si="63"/>
        <v>0.1947368421052631</v>
      </c>
      <c r="B232" s="1">
        <v>0</v>
      </c>
      <c r="C232">
        <v>228</v>
      </c>
      <c r="D232">
        <f t="shared" si="52"/>
        <v>3.9793506945470716</v>
      </c>
      <c r="E232" s="2">
        <f>COS(D232+Params!$H$3)*A_LEN+A_X</f>
        <v>-0.7328457285046208</v>
      </c>
      <c r="F232" s="2">
        <f>SIN(D232+Params!$H$3)*A_LEN+A_Y</f>
        <v>2.571511693488218</v>
      </c>
      <c r="G232">
        <f t="shared" si="49"/>
        <v>-1.8119928847470936</v>
      </c>
      <c r="H232">
        <f t="shared" si="53"/>
        <v>-103.81954480374347</v>
      </c>
      <c r="I232" s="3">
        <f t="shared" si="50"/>
        <v>-1.076691056595105</v>
      </c>
      <c r="J232" s="3">
        <f t="shared" si="51"/>
        <v>1.173682872429711</v>
      </c>
      <c r="K232">
        <f>IF(AND(C232&gt;$H$366,C232&lt;$H$365),1,B_Y/COS(PI()/2+Data!G232)-BD_len)</f>
        <v>1.2086704311467829</v>
      </c>
      <c r="L232">
        <f>COS(G232)*K232+I232</f>
        <v>-1.3653997784822216</v>
      </c>
      <c r="M232">
        <f>SIN(G232)*K232+J232</f>
        <v>0</v>
      </c>
      <c r="N232" s="5">
        <f>L232-COS(G232)*Params!$F$8</f>
        <v>-0.8876703421573986</v>
      </c>
      <c r="O232" s="5">
        <f>M232-SIN(G232)*Params!$F$8</f>
        <v>1.9421057091900964</v>
      </c>
      <c r="P232" s="5">
        <f>D232+Params!$I$6</f>
        <v>6.5973445725385655</v>
      </c>
      <c r="Q232" s="5">
        <f t="shared" si="54"/>
        <v>378</v>
      </c>
      <c r="R232" s="5">
        <f>A_X+COS(P232)*Params!$F$6</f>
        <v>0.24746994029270736</v>
      </c>
      <c r="S232" s="5">
        <f>A_Y+SIN(P232)*Params!$F$6</f>
        <v>3.6978611593658095</v>
      </c>
      <c r="T232" s="5">
        <f t="shared" si="55"/>
        <v>2.0907464364821067</v>
      </c>
      <c r="U232" s="5">
        <f t="shared" si="56"/>
        <v>-2.144724981686929</v>
      </c>
      <c r="V232" s="5">
        <f t="shared" si="57"/>
        <v>-122.88368966693382</v>
      </c>
      <c r="W232" s="5">
        <f>R232+COS(U232)*Params!$F$7</f>
        <v>-0.20875443306815888</v>
      </c>
      <c r="X232" s="5">
        <f>S232+SIN(U232)*Params!$F$7</f>
        <v>2.992205266067398</v>
      </c>
      <c r="Y232" s="5">
        <f>W232+COS(G232)*Params!$F$8</f>
        <v>-0.6864838693929818</v>
      </c>
      <c r="Z232" s="5">
        <f>X232+SIN(G232)*Params!$F$8</f>
        <v>1.0500995568773017</v>
      </c>
      <c r="AA232" s="1">
        <f t="shared" si="58"/>
        <v>0.3610824849866136</v>
      </c>
      <c r="AB232" s="1">
        <f t="shared" si="59"/>
        <v>0</v>
      </c>
      <c r="AC232">
        <f t="shared" si="60"/>
        <v>-1.0475663543795954</v>
      </c>
      <c r="AD232">
        <f t="shared" si="61"/>
        <v>1.0500995568773017</v>
      </c>
      <c r="AE232">
        <f t="shared" si="62"/>
        <v>2.2001043461820613</v>
      </c>
    </row>
    <row r="233" spans="1:31" ht="12.75">
      <c r="A233" s="1">
        <f t="shared" si="63"/>
        <v>0.18947368421052624</v>
      </c>
      <c r="B233" s="1">
        <v>0</v>
      </c>
      <c r="C233">
        <v>229</v>
      </c>
      <c r="D233">
        <f t="shared" si="52"/>
        <v>3.9968039870670147</v>
      </c>
      <c r="E233" s="2">
        <f>COS(D233+Params!$H$3)*A_LEN+A_X</f>
        <v>-0.716584813031221</v>
      </c>
      <c r="F233" s="2">
        <f>SIN(D233+Params!$H$3)*A_LEN+A_Y</f>
        <v>2.565171952548357</v>
      </c>
      <c r="G233">
        <f t="shared" si="49"/>
        <v>-1.8082003527675943</v>
      </c>
      <c r="H233">
        <f t="shared" si="53"/>
        <v>-103.60224872764975</v>
      </c>
      <c r="I233" s="3">
        <f t="shared" si="50"/>
        <v>-1.054584308560632</v>
      </c>
      <c r="J233" s="3">
        <f t="shared" si="51"/>
        <v>1.1682893737450293</v>
      </c>
      <c r="K233">
        <f>IF(AND(C233&gt;$H$366,C233&lt;$H$365),1,B_Y/COS(PI()/2+Data!G233)-BD_len)</f>
        <v>1.2020034414793512</v>
      </c>
      <c r="L233">
        <f>COS(G233)*K233+I233</f>
        <v>-1.3372717906369536</v>
      </c>
      <c r="M233">
        <f>SIN(G233)*K233+J233</f>
        <v>0</v>
      </c>
      <c r="N233" s="5">
        <f>L233-COS(G233)*Params!$F$8</f>
        <v>-0.8669112703236217</v>
      </c>
      <c r="O233" s="5">
        <f>M233-SIN(G233)*Params!$F$8</f>
        <v>1.9439035420849902</v>
      </c>
      <c r="P233" s="5">
        <f>D233+Params!$I$6</f>
        <v>6.6147978650585095</v>
      </c>
      <c r="Q233" s="5">
        <f t="shared" si="54"/>
        <v>379.00000000000006</v>
      </c>
      <c r="R233" s="5">
        <f>A_X+COS(P233)*Params!$F$6</f>
        <v>0.24392404027256837</v>
      </c>
      <c r="S233" s="5">
        <f>A_Y+SIN(P233)*Params!$F$6</f>
        <v>3.7084587374353886</v>
      </c>
      <c r="T233" s="5">
        <f t="shared" si="55"/>
        <v>2.085092353999078</v>
      </c>
      <c r="U233" s="5">
        <f t="shared" si="56"/>
        <v>-2.1326444614079145</v>
      </c>
      <c r="V233" s="5">
        <f t="shared" si="57"/>
        <v>-122.19152684062408</v>
      </c>
      <c r="W233" s="5">
        <f>R233+COS(U233)*Params!$F$7</f>
        <v>-0.20374256005245422</v>
      </c>
      <c r="X233" s="5">
        <f>S233+SIN(U233)*Params!$F$7</f>
        <v>2.9973430411181647</v>
      </c>
      <c r="Y233" s="5">
        <f>W233+COS(G233)*Params!$F$8</f>
        <v>-0.6741030803657861</v>
      </c>
      <c r="Z233" s="5">
        <f>X233+SIN(G233)*Params!$F$8</f>
        <v>1.0534394990331746</v>
      </c>
      <c r="AA233" s="1">
        <f t="shared" si="58"/>
        <v>0.35132349890589426</v>
      </c>
      <c r="AB233" s="1">
        <f t="shared" si="59"/>
        <v>0</v>
      </c>
      <c r="AC233">
        <f t="shared" si="60"/>
        <v>-1.0254265792716803</v>
      </c>
      <c r="AD233">
        <f t="shared" si="61"/>
        <v>1.0534394990331746</v>
      </c>
      <c r="AE233">
        <f t="shared" si="62"/>
        <v>2.1612344476000853</v>
      </c>
    </row>
    <row r="234" spans="1:31" ht="12.75">
      <c r="A234" s="1">
        <f t="shared" si="63"/>
        <v>0.1842105263157895</v>
      </c>
      <c r="B234" s="1">
        <v>0</v>
      </c>
      <c r="C234">
        <v>230</v>
      </c>
      <c r="D234">
        <f t="shared" si="52"/>
        <v>4.014257279586958</v>
      </c>
      <c r="E234" s="2">
        <f>COS(D234+Params!$H$3)*A_LEN+A_X</f>
        <v>-0.7002157304384198</v>
      </c>
      <c r="F234" s="2">
        <f>SIN(D234+Params!$H$3)*A_LEN+A_Y</f>
        <v>2.559116969287632</v>
      </c>
      <c r="G234">
        <f t="shared" si="49"/>
        <v>-1.8044030937540332</v>
      </c>
      <c r="H234">
        <f t="shared" si="53"/>
        <v>-103.3846818124547</v>
      </c>
      <c r="I234" s="3">
        <f t="shared" si="50"/>
        <v>-1.0324296727337026</v>
      </c>
      <c r="J234" s="3">
        <f t="shared" si="51"/>
        <v>1.1629731886262533</v>
      </c>
      <c r="K234">
        <f>IF(AND(C234&gt;$H$366,C234&lt;$H$365),1,B_Y/COS(PI()/2+Data!G234)-BD_len)</f>
        <v>1.1954440774815085</v>
      </c>
      <c r="L234">
        <f>COS(G234)*K234+I234</f>
        <v>-1.3091604171805389</v>
      </c>
      <c r="M234">
        <f>SIN(G234)*K234+J234</f>
        <v>0</v>
      </c>
      <c r="N234" s="5">
        <f>L234-COS(G234)*Params!$F$8</f>
        <v>-0.8461847754761834</v>
      </c>
      <c r="O234" s="5">
        <f>M234-SIN(G234)*Params!$F$8</f>
        <v>1.9456756037912488</v>
      </c>
      <c r="P234" s="5">
        <f>D234+Params!$I$6</f>
        <v>6.632251157578452</v>
      </c>
      <c r="Q234" s="5">
        <f t="shared" si="54"/>
        <v>380</v>
      </c>
      <c r="R234" s="5">
        <f>A_X+COS(P234)*Params!$F$6</f>
        <v>0.24019372707045666</v>
      </c>
      <c r="S234" s="5">
        <f>A_Y+SIN(P234)*Params!$F$6</f>
        <v>3.7189928169541586</v>
      </c>
      <c r="T234" s="5">
        <f t="shared" si="55"/>
        <v>2.0796327053822146</v>
      </c>
      <c r="U234" s="5">
        <f t="shared" si="56"/>
        <v>-2.120447252404631</v>
      </c>
      <c r="V234" s="5">
        <f t="shared" si="57"/>
        <v>-121.49267824289696</v>
      </c>
      <c r="W234" s="5">
        <f>R234+COS(U234)*Params!$F$7</f>
        <v>-0.19876616185062362</v>
      </c>
      <c r="X234" s="5">
        <f>S234+SIN(U234)*Params!$F$7</f>
        <v>3.0024698693009193</v>
      </c>
      <c r="Y234" s="5">
        <f>W234+COS(G234)*Params!$F$8</f>
        <v>-0.6617418035549791</v>
      </c>
      <c r="Z234" s="5">
        <f>X234+SIN(G234)*Params!$F$8</f>
        <v>1.0567942655096705</v>
      </c>
      <c r="AA234" s="1">
        <f t="shared" si="58"/>
        <v>0.34156451282517514</v>
      </c>
      <c r="AB234" s="1">
        <f t="shared" si="59"/>
        <v>0</v>
      </c>
      <c r="AC234">
        <f t="shared" si="60"/>
        <v>-1.0033063163801543</v>
      </c>
      <c r="AD234">
        <f t="shared" si="61"/>
        <v>1.0567942655096705</v>
      </c>
      <c r="AE234">
        <f t="shared" si="62"/>
        <v>2.1234376841024383</v>
      </c>
    </row>
    <row r="235" spans="1:31" ht="12.75">
      <c r="A235" s="1">
        <f t="shared" si="63"/>
        <v>0.17894736842105263</v>
      </c>
      <c r="B235" s="1">
        <v>0</v>
      </c>
      <c r="C235">
        <v>231</v>
      </c>
      <c r="D235">
        <f t="shared" si="52"/>
        <v>4.031710572106901</v>
      </c>
      <c r="E235" s="2">
        <f>COS(D235+Params!$H$3)*A_LEN+A_X</f>
        <v>-0.6837434669073457</v>
      </c>
      <c r="F235" s="2">
        <f>SIN(D235+Params!$H$3)*A_LEN+A_Y</f>
        <v>2.553348588112601</v>
      </c>
      <c r="G235">
        <f t="shared" si="49"/>
        <v>-1.8006016250335568</v>
      </c>
      <c r="H235">
        <f t="shared" si="53"/>
        <v>-103.1668736988204</v>
      </c>
      <c r="I235" s="3">
        <f t="shared" si="50"/>
        <v>-1.010230415539517</v>
      </c>
      <c r="J235" s="3">
        <f t="shared" si="51"/>
        <v>1.157735414948668</v>
      </c>
      <c r="K235">
        <f>IF(AND(C235&gt;$H$366,C235&lt;$H$365),1,B_Y/COS(PI()/2+Data!G235)-BD_len)</f>
        <v>1.1889931358921793</v>
      </c>
      <c r="L235">
        <f>COS(G235)*K235+I235</f>
        <v>-1.2810687181710962</v>
      </c>
      <c r="M235">
        <f>SIN(G235)*K235+J235</f>
        <v>0</v>
      </c>
      <c r="N235" s="5">
        <f>L235-COS(G235)*Params!$F$8</f>
        <v>-0.8254928288648027</v>
      </c>
      <c r="O235" s="5">
        <f>M235-SIN(G235)*Params!$F$8</f>
        <v>1.9474215283504441</v>
      </c>
      <c r="P235" s="5">
        <f>D235+Params!$I$6</f>
        <v>6.649704450098396</v>
      </c>
      <c r="Q235" s="5">
        <f t="shared" si="54"/>
        <v>381</v>
      </c>
      <c r="R235" s="5">
        <f>A_X+COS(P235)*Params!$F$6</f>
        <v>0.23628013697590927</v>
      </c>
      <c r="S235" s="5">
        <f>A_Y+SIN(P235)*Params!$F$6</f>
        <v>3.7294601891394543</v>
      </c>
      <c r="T235" s="5">
        <f t="shared" si="55"/>
        <v>2.074373066624437</v>
      </c>
      <c r="U235" s="5">
        <f t="shared" si="56"/>
        <v>-2.1081360868469856</v>
      </c>
      <c r="V235" s="5">
        <f t="shared" si="57"/>
        <v>-120.78730041555706</v>
      </c>
      <c r="W235" s="5">
        <f>R235+COS(U235)*Params!$F$7</f>
        <v>-0.19382547712730164</v>
      </c>
      <c r="X235" s="5">
        <f>S235+SIN(U235)*Params!$F$7</f>
        <v>3.0075875692734604</v>
      </c>
      <c r="Y235" s="5">
        <f>W235+COS(G235)*Params!$F$8</f>
        <v>-0.6494013664335953</v>
      </c>
      <c r="Z235" s="5">
        <f>X235+SIN(G235)*Params!$F$8</f>
        <v>1.0601660409230163</v>
      </c>
      <c r="AA235" s="1">
        <f t="shared" si="58"/>
        <v>0.33180552674445585</v>
      </c>
      <c r="AB235" s="1">
        <f t="shared" si="59"/>
        <v>0</v>
      </c>
      <c r="AC235">
        <f t="shared" si="60"/>
        <v>-0.9812068931780511</v>
      </c>
      <c r="AD235">
        <f t="shared" si="61"/>
        <v>1.0601660409230163</v>
      </c>
      <c r="AE235">
        <f t="shared" si="62"/>
        <v>2.0867190015465056</v>
      </c>
    </row>
    <row r="236" spans="1:31" ht="12.75">
      <c r="A236" s="1">
        <f t="shared" si="63"/>
        <v>0.17368421052631577</v>
      </c>
      <c r="B236" s="1">
        <v>0</v>
      </c>
      <c r="C236">
        <v>232</v>
      </c>
      <c r="D236">
        <f t="shared" si="52"/>
        <v>4.049163864626845</v>
      </c>
      <c r="E236" s="2">
        <f>COS(D236+Params!$H$3)*A_LEN+A_X</f>
        <v>-0.6671730400490408</v>
      </c>
      <c r="F236" s="2">
        <f>SIN(D236+Params!$H$3)*A_LEN+A_Y</f>
        <v>2.5478685661280487</v>
      </c>
      <c r="G236">
        <f t="shared" si="49"/>
        <v>-1.7967964625857502</v>
      </c>
      <c r="H236">
        <f t="shared" si="53"/>
        <v>-102.94885395019942</v>
      </c>
      <c r="I236" s="3">
        <f t="shared" si="50"/>
        <v>-0.987989808786257</v>
      </c>
      <c r="J236" s="3">
        <f t="shared" si="51"/>
        <v>1.1525771024870934</v>
      </c>
      <c r="K236">
        <f>IF(AND(C236&gt;$H$366,C236&lt;$H$365),1,B_Y/COS(PI()/2+Data!G236)-BD_len)</f>
        <v>1.1826513553285034</v>
      </c>
      <c r="L236">
        <f>COS(G236)*K236+I236</f>
        <v>-1.25299971630445</v>
      </c>
      <c r="M236">
        <f>SIN(G236)*K236+J236</f>
        <v>0</v>
      </c>
      <c r="N236" s="5">
        <f>L236-COS(G236)*Params!$F$8</f>
        <v>-0.8048373625825764</v>
      </c>
      <c r="O236" s="5">
        <f>M236-SIN(G236)*Params!$F$8</f>
        <v>1.9491409658376355</v>
      </c>
      <c r="P236" s="5">
        <f>D236+Params!$I$6</f>
        <v>6.66715774261834</v>
      </c>
      <c r="Q236" s="5">
        <f t="shared" si="54"/>
        <v>382.00000000000006</v>
      </c>
      <c r="R236" s="5">
        <f>A_X+COS(P236)*Params!$F$6</f>
        <v>0.23218446210638094</v>
      </c>
      <c r="S236" s="5">
        <f>A_Y+SIN(P236)*Params!$F$6</f>
        <v>3.7398576655283073</v>
      </c>
      <c r="T236" s="5">
        <f t="shared" si="55"/>
        <v>2.0693188646103495</v>
      </c>
      <c r="U236" s="5">
        <f t="shared" si="56"/>
        <v>-2.0957138432851012</v>
      </c>
      <c r="V236" s="5">
        <f t="shared" si="57"/>
        <v>-120.07555828737752</v>
      </c>
      <c r="W236" s="5">
        <f>R236+COS(U236)*Params!$F$7</f>
        <v>-0.1889209202859633</v>
      </c>
      <c r="X236" s="5">
        <f>S236+SIN(U236)*Params!$F$7</f>
        <v>3.0126980025137176</v>
      </c>
      <c r="Y236" s="5">
        <f>W236+COS(G236)*Params!$F$8</f>
        <v>-0.6370832740078369</v>
      </c>
      <c r="Z236" s="5">
        <f>X236+SIN(G236)*Params!$F$8</f>
        <v>1.063557036676082</v>
      </c>
      <c r="AA236" s="1">
        <f t="shared" si="58"/>
        <v>0.3220465406637365</v>
      </c>
      <c r="AB236" s="1">
        <f t="shared" si="59"/>
        <v>0</v>
      </c>
      <c r="AC236">
        <f t="shared" si="60"/>
        <v>-0.9591298146715734</v>
      </c>
      <c r="AD236">
        <f t="shared" si="61"/>
        <v>1.063557036676082</v>
      </c>
      <c r="AE236">
        <f t="shared" si="62"/>
        <v>2.051083571655136</v>
      </c>
    </row>
    <row r="237" spans="1:31" ht="12.75">
      <c r="A237" s="1">
        <f t="shared" si="63"/>
        <v>0.16842105263157903</v>
      </c>
      <c r="B237" s="1">
        <v>0</v>
      </c>
      <c r="C237">
        <v>233</v>
      </c>
      <c r="D237">
        <f t="shared" si="52"/>
        <v>4.066617157146788</v>
      </c>
      <c r="E237" s="2">
        <f>COS(D237+Params!$H$3)*A_LEN+A_X</f>
        <v>-0.6505094973760474</v>
      </c>
      <c r="F237" s="2">
        <f>SIN(D237+Params!$H$3)*A_LEN+A_Y</f>
        <v>2.5426785726017584</v>
      </c>
      <c r="G237">
        <f t="shared" si="49"/>
        <v>-1.7929881212079326</v>
      </c>
      <c r="H237">
        <f t="shared" si="53"/>
        <v>-102.73065206230542</v>
      </c>
      <c r="I237" s="3">
        <f t="shared" si="50"/>
        <v>-0.9657111301934912</v>
      </c>
      <c r="J237" s="3">
        <f t="shared" si="51"/>
        <v>1.147499253049678</v>
      </c>
      <c r="K237">
        <f>IF(AND(C237&gt;$H$366,C237&lt;$H$365),1,B_Y/COS(PI()/2+Data!G237)-BD_len)</f>
        <v>1.1764194172697495</v>
      </c>
      <c r="L237">
        <f>COS(G237)*K237+I237</f>
        <v>-1.224956399349414</v>
      </c>
      <c r="M237">
        <f>SIN(G237)*K237+J237</f>
        <v>0</v>
      </c>
      <c r="N237" s="5">
        <f>L237-COS(G237)*Params!$F$8</f>
        <v>-0.784220271825129</v>
      </c>
      <c r="O237" s="5">
        <f>M237-SIN(G237)*Params!$F$8</f>
        <v>1.950833582316774</v>
      </c>
      <c r="P237" s="5">
        <f>D237+Params!$I$6</f>
        <v>6.684611035138282</v>
      </c>
      <c r="Q237" s="5">
        <f t="shared" si="54"/>
        <v>383</v>
      </c>
      <c r="R237" s="5">
        <f>A_X+COS(P237)*Params!$F$6</f>
        <v>0.2279079500441133</v>
      </c>
      <c r="S237" s="5">
        <f>A_Y+SIN(P237)*Params!$F$6</f>
        <v>3.7501820789486864</v>
      </c>
      <c r="T237" s="5">
        <f t="shared" si="55"/>
        <v>2.0644753691521043</v>
      </c>
      <c r="U237" s="5">
        <f t="shared" si="56"/>
        <v>-2.0831835464031236</v>
      </c>
      <c r="V237" s="5">
        <f t="shared" si="57"/>
        <v>-119.35762515999427</v>
      </c>
      <c r="W237" s="5">
        <f>R237+COS(U237)*Params!$F$7</f>
        <v>-0.18405308622314775</v>
      </c>
      <c r="X237" s="5">
        <f>S237+SIN(U237)*Params!$F$7</f>
        <v>3.0178030628696493</v>
      </c>
      <c r="Y237" s="5">
        <f>W237+COS(G237)*Params!$F$8</f>
        <v>-0.6247892137474327</v>
      </c>
      <c r="Z237" s="5">
        <f>X237+SIN(G237)*Params!$F$8</f>
        <v>1.0669694805528753</v>
      </c>
      <c r="AA237" s="1">
        <f t="shared" si="58"/>
        <v>0.3122875545830174</v>
      </c>
      <c r="AB237" s="1">
        <f t="shared" si="59"/>
        <v>0</v>
      </c>
      <c r="AC237">
        <f t="shared" si="60"/>
        <v>-0.9370767683304501</v>
      </c>
      <c r="AD237">
        <f t="shared" si="61"/>
        <v>1.0669694805528753</v>
      </c>
      <c r="AE237">
        <f t="shared" si="62"/>
        <v>2.0165367421759126</v>
      </c>
    </row>
    <row r="238" spans="1:31" ht="12.75">
      <c r="A238" s="1">
        <f t="shared" si="63"/>
        <v>0.16315789473684217</v>
      </c>
      <c r="B238" s="1">
        <v>0</v>
      </c>
      <c r="C238">
        <v>234</v>
      </c>
      <c r="D238">
        <f t="shared" si="52"/>
        <v>4.084070449666731</v>
      </c>
      <c r="E238" s="2">
        <f>COS(D238+Params!$H$3)*A_LEN+A_X</f>
        <v>-0.6337579147649006</v>
      </c>
      <c r="F238" s="2">
        <f>SIN(D238+Params!$H$3)*A_LEN+A_Y</f>
        <v>2.5377801884560385</v>
      </c>
      <c r="G238">
        <f t="shared" si="49"/>
        <v>-1.7891771146800286</v>
      </c>
      <c r="H238">
        <f t="shared" si="53"/>
        <v>-102.51229747255972</v>
      </c>
      <c r="I238" s="3">
        <f t="shared" si="50"/>
        <v>-0.9433976639176626</v>
      </c>
      <c r="J238" s="3">
        <f t="shared" si="51"/>
        <v>1.1425028206080077</v>
      </c>
      <c r="K238">
        <f>IF(AND(C238&gt;$H$366,C238&lt;$H$365),1,B_Y/COS(PI()/2+Data!G238)-BD_len)</f>
        <v>1.170297947008076</v>
      </c>
      <c r="L238">
        <f>COS(G238)*K238+I238</f>
        <v>-1.1969417225624368</v>
      </c>
      <c r="M238">
        <f>SIN(G238)*K238+J238</f>
        <v>0</v>
      </c>
      <c r="N238" s="5">
        <f>L238-COS(G238)*Params!$F$8</f>
        <v>-0.7636434171300948</v>
      </c>
      <c r="O238" s="5">
        <f>M238-SIN(G238)*Params!$F$8</f>
        <v>1.9524990597973308</v>
      </c>
      <c r="P238" s="5">
        <f>D238+Params!$I$6</f>
        <v>6.702064327658226</v>
      </c>
      <c r="Q238" s="5">
        <f t="shared" si="54"/>
        <v>384.00000000000006</v>
      </c>
      <c r="R238" s="5">
        <f>A_X+COS(P238)*Params!$F$6</f>
        <v>0.22345190345610705</v>
      </c>
      <c r="S238" s="5">
        <f>A_Y+SIN(P238)*Params!$F$6</f>
        <v>3.76043028448425</v>
      </c>
      <c r="T238" s="5">
        <f t="shared" si="55"/>
        <v>2.0598476849323397</v>
      </c>
      <c r="U238" s="5">
        <f t="shared" si="56"/>
        <v>-2.0705483662812068</v>
      </c>
      <c r="V238" s="5">
        <f t="shared" si="57"/>
        <v>-118.63368266562084</v>
      </c>
      <c r="W238" s="5">
        <f>R238+COS(U238)*Params!$F$7</f>
        <v>-0.17922275435243212</v>
      </c>
      <c r="X238" s="5">
        <f>S238+SIN(U238)*Params!$F$7</f>
        <v>3.022904665570527</v>
      </c>
      <c r="Y238" s="5">
        <f>W238+COS(G238)*Params!$F$8</f>
        <v>-0.6125210597847742</v>
      </c>
      <c r="Z238" s="5">
        <f>X238+SIN(G238)*Params!$F$8</f>
        <v>1.0704056057731963</v>
      </c>
      <c r="AA238" s="1">
        <f t="shared" si="58"/>
        <v>0.3025285685022981</v>
      </c>
      <c r="AB238" s="1">
        <f t="shared" si="59"/>
        <v>0</v>
      </c>
      <c r="AC238">
        <f t="shared" si="60"/>
        <v>-0.9150496282870724</v>
      </c>
      <c r="AD238">
        <f t="shared" si="61"/>
        <v>1.0704056057731963</v>
      </c>
      <c r="AE238">
        <f t="shared" si="62"/>
        <v>1.9830839830989926</v>
      </c>
    </row>
    <row r="239" spans="1:31" ht="12.75">
      <c r="A239" s="1">
        <f aca="true" t="shared" si="64" ref="A239:A270">1-(C239-170)*1/190-0.5</f>
        <v>0.1578947368421053</v>
      </c>
      <c r="B239" s="1">
        <v>0</v>
      </c>
      <c r="C239">
        <v>235</v>
      </c>
      <c r="D239">
        <f t="shared" si="52"/>
        <v>4.101523742186674</v>
      </c>
      <c r="E239" s="2">
        <f>COS(D239+Params!$H$3)*A_LEN+A_X</f>
        <v>-0.6169233949099131</v>
      </c>
      <c r="F239" s="2">
        <f>SIN(D239+Params!$H$3)*A_LEN+A_Y</f>
        <v>2.5331749057861437</v>
      </c>
      <c r="G239">
        <f t="shared" si="49"/>
        <v>-1.7853639559290593</v>
      </c>
      <c r="H239">
        <f t="shared" si="53"/>
        <v>-102.2938195695158</v>
      </c>
      <c r="I239" s="3">
        <f t="shared" si="50"/>
        <v>-0.9210527010750779</v>
      </c>
      <c r="J239" s="3">
        <f t="shared" si="51"/>
        <v>1.1375887114235539</v>
      </c>
      <c r="K239">
        <f>IF(AND(C239&gt;$H$366,C239&lt;$H$365),1,B_Y/COS(PI()/2+Data!G239)-BD_len)</f>
        <v>1.164287514566169</v>
      </c>
      <c r="L239">
        <f>COS(G239)*K239+I239</f>
        <v>-1.1689586110820107</v>
      </c>
      <c r="M239">
        <f>SIN(G239)*K239+J239</f>
        <v>0</v>
      </c>
      <c r="N239" s="5">
        <f>L239-COS(G239)*Params!$F$8</f>
        <v>-0.7431086265971968</v>
      </c>
      <c r="O239" s="5">
        <f>M239-SIN(G239)*Params!$F$8</f>
        <v>1.9541370961921487</v>
      </c>
      <c r="P239" s="5">
        <f>D239+Params!$I$6</f>
        <v>6.719517620178168</v>
      </c>
      <c r="Q239" s="5">
        <f t="shared" si="54"/>
        <v>384.99999999999994</v>
      </c>
      <c r="R239" s="5">
        <f>A_X+COS(P239)*Params!$F$6</f>
        <v>0.2188176796973204</v>
      </c>
      <c r="S239" s="5">
        <f>A_Y+SIN(P239)*Params!$F$6</f>
        <v>3.7705991604323144</v>
      </c>
      <c r="T239" s="5">
        <f t="shared" si="55"/>
        <v>2.0554407433845077</v>
      </c>
      <c r="U239" s="5">
        <f t="shared" si="56"/>
        <v>-2.0578116171477596</v>
      </c>
      <c r="V239" s="5">
        <f t="shared" si="57"/>
        <v>-117.9039206955574</v>
      </c>
      <c r="W239" s="5">
        <f>R239+COS(U239)*Params!$F$7</f>
        <v>-0.17443089184076982</v>
      </c>
      <c r="X239" s="5">
        <f>S239+SIN(U239)*Params!$F$7</f>
        <v>3.028004735743746</v>
      </c>
      <c r="Y239" s="5">
        <f>W239+COS(G239)*Params!$F$8</f>
        <v>-0.6002808763255838</v>
      </c>
      <c r="Z239" s="5">
        <f>X239+SIN(G239)*Params!$F$8</f>
        <v>1.0738676395515974</v>
      </c>
      <c r="AA239" s="1">
        <f t="shared" si="58"/>
        <v>0.29276958242157874</v>
      </c>
      <c r="AB239" s="1">
        <f t="shared" si="59"/>
        <v>0</v>
      </c>
      <c r="AC239">
        <f t="shared" si="60"/>
        <v>-0.8930504587471626</v>
      </c>
      <c r="AD239">
        <f t="shared" si="61"/>
        <v>1.0738676395515974</v>
      </c>
      <c r="AE239">
        <f t="shared" si="62"/>
        <v>1.950730829144637</v>
      </c>
    </row>
    <row r="240" spans="1:31" ht="12.75">
      <c r="A240" s="1">
        <f t="shared" si="64"/>
        <v>0.15263157894736845</v>
      </c>
      <c r="B240" s="1">
        <v>0</v>
      </c>
      <c r="C240">
        <v>236</v>
      </c>
      <c r="D240">
        <f t="shared" si="52"/>
        <v>4.118977034706618</v>
      </c>
      <c r="E240" s="2">
        <f>COS(D240+Params!$H$3)*A_LEN+A_X</f>
        <v>-0.6000110657689256</v>
      </c>
      <c r="F240" s="2">
        <f>SIN(D240+Params!$H$3)*A_LEN+A_Y</f>
        <v>2.528864127405791</v>
      </c>
      <c r="G240">
        <f t="shared" si="49"/>
        <v>-1.7815491571933517</v>
      </c>
      <c r="H240">
        <f t="shared" si="53"/>
        <v>-102.07524770226792</v>
      </c>
      <c r="I240" s="3">
        <f t="shared" si="50"/>
        <v>-0.8986795402631521</v>
      </c>
      <c r="J240" s="3">
        <f t="shared" si="51"/>
        <v>1.1327577841705185</v>
      </c>
      <c r="K240">
        <f>IF(AND(C240&gt;$H$366,C240&lt;$H$365),1,B_Y/COS(PI()/2+Data!G240)-BD_len)</f>
        <v>1.1583886355818782</v>
      </c>
      <c r="L240">
        <f>COS(G240)*K240+I240</f>
        <v>-1.1410099623036858</v>
      </c>
      <c r="M240">
        <f>SIN(G240)*K240+J240</f>
        <v>0</v>
      </c>
      <c r="N240" s="5">
        <f>L240-COS(G240)*Params!$F$8</f>
        <v>-0.7226176980895138</v>
      </c>
      <c r="O240" s="5">
        <f>M240-SIN(G240)*Params!$F$8</f>
        <v>1.9557474052764938</v>
      </c>
      <c r="P240" s="5">
        <f>D240+Params!$I$6</f>
        <v>6.736970912698112</v>
      </c>
      <c r="Q240" s="5">
        <f t="shared" si="54"/>
        <v>386</v>
      </c>
      <c r="R240" s="5">
        <f>A_X+COS(P240)*Params!$F$6</f>
        <v>0.21400669039720216</v>
      </c>
      <c r="S240" s="5">
        <f>A_Y+SIN(P240)*Params!$F$6</f>
        <v>3.7806856092547587</v>
      </c>
      <c r="T240" s="5">
        <f t="shared" si="55"/>
        <v>2.0512592945426302</v>
      </c>
      <c r="U240" s="5">
        <f t="shared" si="56"/>
        <v>-2.0449767556067675</v>
      </c>
      <c r="V240" s="5">
        <f t="shared" si="57"/>
        <v>-117.16853729862379</v>
      </c>
      <c r="W240" s="5">
        <f>R240+COS(U240)*Params!$F$7</f>
        <v>-0.16967865600312254</v>
      </c>
      <c r="X240" s="5">
        <f>S240+SIN(U240)*Params!$F$7</f>
        <v>3.033105196487706</v>
      </c>
      <c r="Y240" s="5">
        <f>W240+COS(G240)*Params!$F$8</f>
        <v>-0.5880709202172945</v>
      </c>
      <c r="Z240" s="5">
        <f>X240+SIN(G240)*Params!$F$8</f>
        <v>1.0773577912112122</v>
      </c>
      <c r="AA240" s="1">
        <f t="shared" si="58"/>
        <v>0.28301059634085945</v>
      </c>
      <c r="AB240" s="1">
        <f t="shared" si="59"/>
        <v>0</v>
      </c>
      <c r="AC240">
        <f t="shared" si="60"/>
        <v>-0.8710815165581539</v>
      </c>
      <c r="AD240">
        <f t="shared" si="61"/>
        <v>1.0773577912112122</v>
      </c>
      <c r="AE240">
        <f t="shared" si="62"/>
        <v>1.9194828187727553</v>
      </c>
    </row>
    <row r="241" spans="1:31" ht="12.75">
      <c r="A241" s="1">
        <f t="shared" si="64"/>
        <v>0.1473684210526316</v>
      </c>
      <c r="B241" s="1">
        <v>0</v>
      </c>
      <c r="C241">
        <v>237</v>
      </c>
      <c r="D241">
        <f t="shared" si="52"/>
        <v>4.136430327226561</v>
      </c>
      <c r="E241" s="2">
        <f>COS(D241+Params!$H$3)*A_LEN+A_X</f>
        <v>-0.583026079001228</v>
      </c>
      <c r="F241" s="2">
        <f>SIN(D241+Params!$H$3)*A_LEN+A_Y</f>
        <v>2.5248491664198354</v>
      </c>
      <c r="G241">
        <f t="shared" si="49"/>
        <v>-1.7777332301864708</v>
      </c>
      <c r="H241">
        <f t="shared" si="53"/>
        <v>-101.85661118984365</v>
      </c>
      <c r="I241" s="3">
        <f t="shared" si="50"/>
        <v>-0.8762814880800766</v>
      </c>
      <c r="J241" s="3">
        <f t="shared" si="51"/>
        <v>1.1280108500550483</v>
      </c>
      <c r="K241">
        <f>IF(AND(C241&gt;$H$366,C241&lt;$H$365),1,B_Y/COS(PI()/2+Data!G241)-BD_len)</f>
        <v>1.1526017721599056</v>
      </c>
      <c r="L241">
        <f>COS(G241)*K241+I241</f>
        <v>-1.1130986482358445</v>
      </c>
      <c r="M241">
        <f>SIN(G241)*K241+J241</f>
        <v>0</v>
      </c>
      <c r="N241" s="5">
        <f>L241-COS(G241)*Params!$F$8</f>
        <v>-0.7021724014160311</v>
      </c>
      <c r="O241" s="5">
        <f>M241-SIN(G241)*Params!$F$8</f>
        <v>1.9573297166483172</v>
      </c>
      <c r="P241" s="5">
        <f>D241+Params!$I$6</f>
        <v>6.754424205218056</v>
      </c>
      <c r="Q241" s="5">
        <f t="shared" si="54"/>
        <v>387.00000000000006</v>
      </c>
      <c r="R241" s="5">
        <f>A_X+COS(P241)*Params!$F$6</f>
        <v>0.20902040102969882</v>
      </c>
      <c r="S241" s="5">
        <f>A_Y+SIN(P241)*Params!$F$6</f>
        <v>3.7906865585215614</v>
      </c>
      <c r="T241" s="5">
        <f t="shared" si="55"/>
        <v>2.047307898893652</v>
      </c>
      <c r="U241" s="5">
        <f t="shared" si="56"/>
        <v>-2.032047378327681</v>
      </c>
      <c r="V241" s="5">
        <f t="shared" si="57"/>
        <v>-116.4277385487998</v>
      </c>
      <c r="W241" s="5">
        <f>R241+COS(U241)*Params!$F$7</f>
        <v>-0.16496739580509773</v>
      </c>
      <c r="X241" s="5">
        <f>S241+SIN(U241)*Params!$F$7</f>
        <v>3.038207956557393</v>
      </c>
      <c r="Y241" s="5">
        <f>W241+COS(G241)*Params!$F$8</f>
        <v>-0.5758936426249112</v>
      </c>
      <c r="Z241" s="5">
        <f>X241+SIN(G241)*Params!$F$8</f>
        <v>1.080878239909076</v>
      </c>
      <c r="AA241" s="1">
        <f t="shared" si="58"/>
        <v>0.2732516102601401</v>
      </c>
      <c r="AB241" s="1">
        <f t="shared" si="59"/>
        <v>0</v>
      </c>
      <c r="AC241">
        <f t="shared" si="60"/>
        <v>-0.8491452528850513</v>
      </c>
      <c r="AD241">
        <f t="shared" si="61"/>
        <v>1.080878239909076</v>
      </c>
      <c r="AE241">
        <f t="shared" si="62"/>
        <v>1.8893454300061596</v>
      </c>
    </row>
    <row r="242" spans="1:31" ht="12.75">
      <c r="A242" s="1">
        <f t="shared" si="64"/>
        <v>0.14210526315789473</v>
      </c>
      <c r="B242" s="1">
        <v>0</v>
      </c>
      <c r="C242">
        <v>238</v>
      </c>
      <c r="D242">
        <f t="shared" si="52"/>
        <v>4.153883619746504</v>
      </c>
      <c r="E242" s="2">
        <f>COS(D242+Params!$H$3)*A_LEN+A_X</f>
        <v>-0.5659736083983271</v>
      </c>
      <c r="F242" s="2">
        <f>SIN(D242+Params!$H$3)*A_LEN+A_Y</f>
        <v>2.5211312458242863</v>
      </c>
      <c r="G242">
        <f t="shared" si="49"/>
        <v>-1.7739166862609725</v>
      </c>
      <c r="H242">
        <f t="shared" si="53"/>
        <v>-101.6379393305863</v>
      </c>
      <c r="I242" s="3">
        <f t="shared" si="50"/>
        <v>-0.8538618596436581</v>
      </c>
      <c r="J242" s="3">
        <f t="shared" si="51"/>
        <v>1.1233486729309146</v>
      </c>
      <c r="K242">
        <f>IF(AND(C242&gt;$H$366,C242&lt;$H$365),1,B_Y/COS(PI()/2+Data!G242)-BD_len)</f>
        <v>1.1469273336907388</v>
      </c>
      <c r="L242">
        <f>COS(G242)*K242+I242</f>
        <v>-1.085227517837134</v>
      </c>
      <c r="M242">
        <f>SIN(G242)*K242+J242</f>
        <v>0</v>
      </c>
      <c r="N242" s="5">
        <f>L242-COS(G242)*Params!$F$8</f>
        <v>-0.6817744804961268</v>
      </c>
      <c r="O242" s="5">
        <f>M242-SIN(G242)*Params!$F$8</f>
        <v>1.958883775689695</v>
      </c>
      <c r="P242" s="5">
        <f>D242+Params!$I$6</f>
        <v>6.771877497737998</v>
      </c>
      <c r="Q242" s="5">
        <f t="shared" si="54"/>
        <v>388</v>
      </c>
      <c r="R242" s="5">
        <f>A_X+COS(P242)*Params!$F$6</f>
        <v>0.20386033046685542</v>
      </c>
      <c r="S242" s="5">
        <f>A_Y+SIN(P242)*Params!$F$6</f>
        <v>3.8005989618466938</v>
      </c>
      <c r="T242" s="5">
        <f t="shared" si="55"/>
        <v>2.0435909192670496</v>
      </c>
      <c r="U242" s="5">
        <f t="shared" si="56"/>
        <v>-2.01902721918876</v>
      </c>
      <c r="V242" s="5">
        <f t="shared" si="57"/>
        <v>-115.68173838155093</v>
      </c>
      <c r="W242" s="5">
        <f>R242+COS(U242)*Params!$F$7</f>
        <v>-0.16029865242823121</v>
      </c>
      <c r="X242" s="5">
        <f>S242+SIN(U242)*Params!$F$7</f>
        <v>3.0433148977253692</v>
      </c>
      <c r="Y242" s="5">
        <f>W242+COS(G242)*Params!$F$8</f>
        <v>-0.5637516897692385</v>
      </c>
      <c r="Z242" s="5">
        <f>X242+SIN(G242)*Params!$F$8</f>
        <v>1.0844311220356742</v>
      </c>
      <c r="AA242" s="1">
        <f t="shared" si="58"/>
        <v>0.2634926241794208</v>
      </c>
      <c r="AB242" s="1">
        <f t="shared" si="59"/>
        <v>0</v>
      </c>
      <c r="AC242">
        <f t="shared" si="60"/>
        <v>-0.8272443139486594</v>
      </c>
      <c r="AD242">
        <f t="shared" si="61"/>
        <v>1.0844311220356742</v>
      </c>
      <c r="AE242">
        <f t="shared" si="62"/>
        <v>1.8603240133999395</v>
      </c>
    </row>
    <row r="243" spans="1:31" ht="12.75">
      <c r="A243" s="1">
        <f t="shared" si="64"/>
        <v>0.13684210526315788</v>
      </c>
      <c r="B243" s="1">
        <v>0</v>
      </c>
      <c r="C243">
        <v>239</v>
      </c>
      <c r="D243">
        <f t="shared" si="52"/>
        <v>4.171336912266447</v>
      </c>
      <c r="E243" s="2">
        <f>COS(D243+Params!$H$3)*A_LEN+A_X</f>
        <v>-0.5488588483079594</v>
      </c>
      <c r="F243" s="2">
        <f>SIN(D243+Params!$H$3)*A_LEN+A_Y</f>
        <v>2.517711498133774</v>
      </c>
      <c r="G243">
        <f t="shared" si="49"/>
        <v>-1.770100036572026</v>
      </c>
      <c r="H243">
        <f t="shared" si="53"/>
        <v>-101.41926141152976</v>
      </c>
      <c r="I243" s="3">
        <f t="shared" si="50"/>
        <v>-0.8314239791097441</v>
      </c>
      <c r="J243" s="3">
        <f t="shared" si="51"/>
        <v>1.1187719694117106</v>
      </c>
      <c r="K243">
        <f>IF(AND(C243&gt;$H$366,C243&lt;$H$365),1,B_Y/COS(PI()/2+Data!G243)-BD_len)</f>
        <v>1.1413656776370251</v>
      </c>
      <c r="L243">
        <f>COS(G243)*K243+I243</f>
        <v>-1.0573993993360733</v>
      </c>
      <c r="M243">
        <f>SIN(G243)*K243+J243</f>
        <v>0</v>
      </c>
      <c r="N243" s="5">
        <f>L243-COS(G243)*Params!$F$8</f>
        <v>-0.6614256555063707</v>
      </c>
      <c r="O243" s="5">
        <f>M243-SIN(G243)*Params!$F$8</f>
        <v>1.9604093435294296</v>
      </c>
      <c r="P243" s="5">
        <f>D243+Params!$I$6</f>
        <v>6.789330790257942</v>
      </c>
      <c r="Q243" s="5">
        <f t="shared" si="54"/>
        <v>389</v>
      </c>
      <c r="R243" s="5">
        <f>A_X+COS(P243)*Params!$F$6</f>
        <v>0.1985280505161509</v>
      </c>
      <c r="S243" s="5">
        <f>A_Y+SIN(P243)*Params!$F$6</f>
        <v>3.8104197998160814</v>
      </c>
      <c r="T243" s="5">
        <f t="shared" si="55"/>
        <v>2.0401125127972266</v>
      </c>
      <c r="U243" s="5">
        <f t="shared" si="56"/>
        <v>-2.0059201458680715</v>
      </c>
      <c r="V243" s="5">
        <f t="shared" si="57"/>
        <v>-114.93075839850695</v>
      </c>
      <c r="W243" s="5">
        <f>R243+COS(U243)*Params!$F$7</f>
        <v>-0.1556741588579385</v>
      </c>
      <c r="X243" s="5">
        <f>S243+SIN(U243)*Params!$F$7</f>
        <v>3.0484278618864153</v>
      </c>
      <c r="Y243" s="5">
        <f>W243+COS(G243)*Params!$F$8</f>
        <v>-0.5516479026876411</v>
      </c>
      <c r="Z243" s="5">
        <f>X243+SIN(G243)*Params!$F$8</f>
        <v>1.0880185183569857</v>
      </c>
      <c r="AA243" s="1">
        <f t="shared" si="58"/>
        <v>0.2537336380987015</v>
      </c>
      <c r="AB243" s="1">
        <f t="shared" si="59"/>
        <v>0</v>
      </c>
      <c r="AC243">
        <f t="shared" si="60"/>
        <v>-0.8053815407863425</v>
      </c>
      <c r="AD243">
        <f t="shared" si="61"/>
        <v>1.0880185183569857</v>
      </c>
      <c r="AE243">
        <f t="shared" si="62"/>
        <v>1.8324237225271136</v>
      </c>
    </row>
    <row r="244" spans="1:31" ht="12.75">
      <c r="A244" s="1">
        <f t="shared" si="64"/>
        <v>0.13157894736842102</v>
      </c>
      <c r="B244" s="1">
        <v>0</v>
      </c>
      <c r="C244">
        <v>240</v>
      </c>
      <c r="D244">
        <f t="shared" si="52"/>
        <v>4.1887902047863905</v>
      </c>
      <c r="E244" s="2">
        <f>COS(D244+Params!$H$3)*A_LEN+A_X</f>
        <v>-0.5316870120518569</v>
      </c>
      <c r="F244" s="2">
        <f>SIN(D244+Params!$H$3)*A_LEN+A_Y</f>
        <v>2.514590965036575</v>
      </c>
      <c r="G244">
        <f t="shared" si="49"/>
        <v>-1.7662837922409635</v>
      </c>
      <c r="H244">
        <f t="shared" si="53"/>
        <v>-101.20060671776915</v>
      </c>
      <c r="I244" s="3">
        <f t="shared" si="50"/>
        <v>-0.8089711801907317</v>
      </c>
      <c r="J244" s="3">
        <f t="shared" si="51"/>
        <v>1.1142814089796476</v>
      </c>
      <c r="K244">
        <f>IF(AND(C244&gt;$H$366,C244&lt;$H$365),1,B_Y/COS(PI()/2+Data!G244)-BD_len)</f>
        <v>1.1359171102876076</v>
      </c>
      <c r="L244">
        <f>COS(G244)*K244+I244</f>
        <v>-1.0296171025334733</v>
      </c>
      <c r="M244">
        <f>SIN(G244)*K244+J244</f>
        <v>0</v>
      </c>
      <c r="N244" s="5">
        <f>L244-COS(G244)*Params!$F$8</f>
        <v>-0.6411276250101081</v>
      </c>
      <c r="O244" s="5">
        <f>M244-SIN(G244)*Params!$F$8</f>
        <v>1.9619061970067841</v>
      </c>
      <c r="P244" s="5">
        <f>D244+Params!$I$6</f>
        <v>6.8067840827778845</v>
      </c>
      <c r="Q244" s="5">
        <f t="shared" si="54"/>
        <v>389.99999999999994</v>
      </c>
      <c r="R244" s="5">
        <f>A_X+COS(P244)*Params!$F$6</f>
        <v>0.1930251854417146</v>
      </c>
      <c r="S244" s="5">
        <f>A_Y+SIN(P244)*Params!$F$6</f>
        <v>3.8201460809073393</v>
      </c>
      <c r="T244" s="5">
        <f t="shared" si="55"/>
        <v>2.0368766229949773</v>
      </c>
      <c r="U244" s="5">
        <f t="shared" si="56"/>
        <v>-1.9927301558800548</v>
      </c>
      <c r="V244" s="5">
        <f t="shared" si="57"/>
        <v>-114.17502764037378</v>
      </c>
      <c r="W244" s="5">
        <f>R244+COS(U244)*Params!$F$7</f>
        <v>-0.1510958384604108</v>
      </c>
      <c r="X244" s="5">
        <f>S244+SIN(U244)*Params!$F$7</f>
        <v>3.053548637979275</v>
      </c>
      <c r="Y244" s="5">
        <f>W244+COS(G244)*Params!$F$8</f>
        <v>-0.539585315983776</v>
      </c>
      <c r="Z244" s="5">
        <f>X244+SIN(G244)*Params!$F$8</f>
        <v>1.0916424409724907</v>
      </c>
      <c r="AA244" s="1">
        <f t="shared" si="58"/>
        <v>0.24397465201798216</v>
      </c>
      <c r="AB244" s="1">
        <f t="shared" si="59"/>
        <v>0</v>
      </c>
      <c r="AC244">
        <f t="shared" si="60"/>
        <v>-0.7835599680017582</v>
      </c>
      <c r="AD244">
        <f t="shared" si="61"/>
        <v>1.0916424409724907</v>
      </c>
      <c r="AE244">
        <f t="shared" si="62"/>
        <v>1.8056494423872944</v>
      </c>
    </row>
    <row r="245" spans="1:31" ht="12.75">
      <c r="A245" s="1">
        <f t="shared" si="64"/>
        <v>0.12631578947368416</v>
      </c>
      <c r="B245" s="1">
        <v>0</v>
      </c>
      <c r="C245">
        <v>241</v>
      </c>
      <c r="D245">
        <f t="shared" si="52"/>
        <v>4.2062434973063345</v>
      </c>
      <c r="E245" s="2">
        <f>COS(D245+Params!$H$3)*A_LEN+A_X</f>
        <v>-0.5144633303376625</v>
      </c>
      <c r="F245" s="2">
        <f>SIN(D245+Params!$H$3)*A_LEN+A_Y</f>
        <v>2.511770597077295</v>
      </c>
      <c r="G245">
        <f t="shared" si="49"/>
        <v>-1.762468464518805</v>
      </c>
      <c r="H245">
        <f t="shared" si="53"/>
        <v>-100.98200454183021</v>
      </c>
      <c r="I245" s="3">
        <f t="shared" si="50"/>
        <v>-0.7865068066745763</v>
      </c>
      <c r="J245" s="3">
        <f t="shared" si="51"/>
        <v>1.1098776140910092</v>
      </c>
      <c r="K245">
        <f>IF(AND(C245&gt;$H$366,C245&lt;$H$365),1,B_Y/COS(PI()/2+Data!G245)-BD_len)</f>
        <v>1.1305818874794689</v>
      </c>
      <c r="L245">
        <f>COS(G245)*K245+I245</f>
        <v>-1.001883421088226</v>
      </c>
      <c r="M245">
        <f>SIN(G245)*K245+J245</f>
        <v>0</v>
      </c>
      <c r="N245" s="5">
        <f>L245-COS(G245)*Params!$F$8</f>
        <v>-0.6208820680702458</v>
      </c>
      <c r="O245" s="5">
        <f>M245-SIN(G245)*Params!$F$8</f>
        <v>1.9633741286363302</v>
      </c>
      <c r="P245" s="5">
        <f>D245+Params!$I$6</f>
        <v>6.8242373752978285</v>
      </c>
      <c r="Q245" s="5">
        <f t="shared" si="54"/>
        <v>391</v>
      </c>
      <c r="R245" s="5">
        <f>A_X+COS(P245)*Params!$F$6</f>
        <v>0.18735341146955448</v>
      </c>
      <c r="S245" s="5">
        <f>A_Y+SIN(P245)*Params!$F$6</f>
        <v>3.8297748424010294</v>
      </c>
      <c r="T245" s="5">
        <f t="shared" si="55"/>
        <v>2.033886971964841</v>
      </c>
      <c r="U245" s="5">
        <f t="shared" si="56"/>
        <v>-1.9794613720593826</v>
      </c>
      <c r="V245" s="5">
        <f t="shared" si="57"/>
        <v>-113.4147823281778</v>
      </c>
      <c r="W245" s="5">
        <f>R245+COS(U245)*Params!$F$7</f>
        <v>-0.14656580252162432</v>
      </c>
      <c r="X245" s="5">
        <f>S245+SIN(U245)*Params!$F$7</f>
        <v>3.058678948803607</v>
      </c>
      <c r="Y245" s="5">
        <f>W245+COS(G245)*Params!$F$8</f>
        <v>-0.5275671555396044</v>
      </c>
      <c r="Z245" s="5">
        <f>X245+SIN(G245)*Params!$F$8</f>
        <v>1.0953048201672766</v>
      </c>
      <c r="AA245" s="1">
        <f t="shared" si="58"/>
        <v>0.23421566593726284</v>
      </c>
      <c r="AB245" s="1">
        <f t="shared" si="59"/>
        <v>0</v>
      </c>
      <c r="AC245">
        <f t="shared" si="60"/>
        <v>-0.7617828214768673</v>
      </c>
      <c r="AD245">
        <f t="shared" si="61"/>
        <v>1.0953048201672766</v>
      </c>
      <c r="AE245">
        <f t="shared" si="62"/>
        <v>1.7800057161789269</v>
      </c>
    </row>
    <row r="246" spans="1:31" ht="12.75">
      <c r="A246" s="1">
        <f t="shared" si="64"/>
        <v>0.1210526315789473</v>
      </c>
      <c r="B246" s="1">
        <v>0</v>
      </c>
      <c r="C246">
        <v>242</v>
      </c>
      <c r="D246">
        <f t="shared" si="52"/>
        <v>4.223696789826278</v>
      </c>
      <c r="E246" s="2">
        <f>COS(D246+Params!$H$3)*A_LEN+A_X</f>
        <v>-0.4971930496656899</v>
      </c>
      <c r="F246" s="2">
        <f>SIN(D246+Params!$H$3)*A_LEN+A_Y</f>
        <v>2.5092512533673386</v>
      </c>
      <c r="G246">
        <f t="shared" si="49"/>
        <v>-1.7586545649498584</v>
      </c>
      <c r="H246">
        <f t="shared" si="53"/>
        <v>-100.7634841930428</v>
      </c>
      <c r="I246" s="3">
        <f t="shared" si="50"/>
        <v>-0.7640342129450312</v>
      </c>
      <c r="J246" s="3">
        <f t="shared" si="51"/>
        <v>1.1055611602784472</v>
      </c>
      <c r="K246">
        <f>IF(AND(C246&gt;$H$366,C246&lt;$H$365),1,B_Y/COS(PI()/2+Data!G246)-BD_len)</f>
        <v>1.1253602152879472</v>
      </c>
      <c r="L246">
        <f>COS(G246)*K246+I246</f>
        <v>-0.9742011347874279</v>
      </c>
      <c r="M246">
        <f>SIN(G246)*K246+J246</f>
        <v>0</v>
      </c>
      <c r="N246" s="5">
        <f>L246-COS(G246)*Params!$F$8</f>
        <v>-0.6006906463459629</v>
      </c>
      <c r="O246" s="5">
        <f>M246-SIN(G246)*Params!$F$8</f>
        <v>1.9648129465738509</v>
      </c>
      <c r="P246" s="5">
        <f>D246+Params!$I$6</f>
        <v>6.8416906678177725</v>
      </c>
      <c r="Q246" s="5">
        <f t="shared" si="54"/>
        <v>392.00000000000006</v>
      </c>
      <c r="R246" s="5">
        <f>A_X+COS(P246)*Params!$F$6</f>
        <v>0.18151445627696644</v>
      </c>
      <c r="S246" s="5">
        <f>A_Y+SIN(P246)*Params!$F$6</f>
        <v>3.8393031512831235</v>
      </c>
      <c r="T246" s="5">
        <f t="shared" si="55"/>
        <v>2.0311470528054727</v>
      </c>
      <c r="U246" s="5">
        <f t="shared" si="56"/>
        <v>-1.9661180374980485</v>
      </c>
      <c r="V246" s="5">
        <f t="shared" si="57"/>
        <v>-112.65026557318231</v>
      </c>
      <c r="W246" s="5">
        <f>R246+COS(U246)*Params!$F$7</f>
        <v>-0.14208634672925424</v>
      </c>
      <c r="X246" s="5">
        <f>S246+SIN(U246)*Params!$F$7</f>
        <v>3.0638204378142655</v>
      </c>
      <c r="Y246" s="5">
        <f>W246+COS(G246)*Params!$F$8</f>
        <v>-0.5155968351707192</v>
      </c>
      <c r="Z246" s="5">
        <f>X246+SIN(G246)*Params!$F$8</f>
        <v>1.0990074912404146</v>
      </c>
      <c r="AA246" s="1">
        <f t="shared" si="58"/>
        <v>0.22445667985654352</v>
      </c>
      <c r="AB246" s="1">
        <f t="shared" si="59"/>
        <v>0</v>
      </c>
      <c r="AC246">
        <f t="shared" si="60"/>
        <v>-0.7400535150272627</v>
      </c>
      <c r="AD246">
        <f t="shared" si="61"/>
        <v>1.0990074912404146</v>
      </c>
      <c r="AE246">
        <f t="shared" si="62"/>
        <v>1.7554966709067568</v>
      </c>
    </row>
    <row r="247" spans="1:31" ht="12.75">
      <c r="A247" s="1">
        <f t="shared" si="64"/>
        <v>0.11578947368421055</v>
      </c>
      <c r="B247" s="1">
        <v>0</v>
      </c>
      <c r="C247">
        <v>243</v>
      </c>
      <c r="D247">
        <f t="shared" si="52"/>
        <v>4.241150082346221</v>
      </c>
      <c r="E247" s="2">
        <f>COS(D247+Params!$H$3)*A_LEN+A_X</f>
        <v>-0.47988143073073275</v>
      </c>
      <c r="F247" s="2">
        <f>SIN(D247+Params!$H$3)*A_LEN+A_Y</f>
        <v>2.507033701323205</v>
      </c>
      <c r="G247">
        <f t="shared" si="49"/>
        <v>-1.7548426055353996</v>
      </c>
      <c r="H247">
        <f t="shared" si="53"/>
        <v>-100.54507500691915</v>
      </c>
      <c r="I247" s="3">
        <f t="shared" si="50"/>
        <v>-0.7415567645032665</v>
      </c>
      <c r="J247" s="3">
        <f t="shared" si="51"/>
        <v>1.1013325762501314</v>
      </c>
      <c r="K247">
        <f>IF(AND(C247&gt;$H$366,C247&lt;$H$365),1,B_Y/COS(PI()/2+Data!G247)-BD_len)</f>
        <v>1.1202522506854589</v>
      </c>
      <c r="L247">
        <f>COS(G247)*K247+I247</f>
        <v>-0.9465730118010958</v>
      </c>
      <c r="M247">
        <f>SIN(G247)*K247+J247</f>
        <v>0</v>
      </c>
      <c r="N247" s="5">
        <f>L247-COS(G247)*Params!$F$8</f>
        <v>-0.5805550061735523</v>
      </c>
      <c r="O247" s="5">
        <f>M247-SIN(G247)*Params!$F$8</f>
        <v>1.9662224745832897</v>
      </c>
      <c r="P247" s="5">
        <f>D247+Params!$I$6</f>
        <v>6.859143960337715</v>
      </c>
      <c r="Q247" s="5">
        <f t="shared" si="54"/>
        <v>393</v>
      </c>
      <c r="R247" s="5">
        <f>A_X+COS(P247)*Params!$F$6</f>
        <v>0.17551009846626625</v>
      </c>
      <c r="S247" s="5">
        <f>A_Y+SIN(P247)*Params!$F$6</f>
        <v>3.8487281051384326</v>
      </c>
      <c r="T247" s="5">
        <f t="shared" si="55"/>
        <v>2.0286601222299008</v>
      </c>
      <c r="U247" s="5">
        <f t="shared" si="56"/>
        <v>-1.9527045099455032</v>
      </c>
      <c r="V247" s="5">
        <f t="shared" si="57"/>
        <v>-111.88172705603901</v>
      </c>
      <c r="W247" s="5">
        <f>R247+COS(U247)*Params!$F$7</f>
        <v>-0.1376599465862196</v>
      </c>
      <c r="X247" s="5">
        <f>S247+SIN(U247)*Params!$F$7</f>
        <v>3.0689746559783035</v>
      </c>
      <c r="Y247" s="5">
        <f>W247+COS(G247)*Params!$F$8</f>
        <v>-0.5036779522137631</v>
      </c>
      <c r="Z247" s="5">
        <f>X247+SIN(G247)*Params!$F$8</f>
        <v>1.1027521813950139</v>
      </c>
      <c r="AA247" s="1">
        <f t="shared" si="58"/>
        <v>0.2146976937758244</v>
      </c>
      <c r="AB247" s="1">
        <f t="shared" si="59"/>
        <v>0</v>
      </c>
      <c r="AC247">
        <f t="shared" si="60"/>
        <v>-0.7183756459895875</v>
      </c>
      <c r="AD247">
        <f t="shared" si="61"/>
        <v>1.1027521813950139</v>
      </c>
      <c r="AE247">
        <f t="shared" si="62"/>
        <v>1.7321259423224187</v>
      </c>
    </row>
    <row r="248" spans="1:31" ht="12.75">
      <c r="A248" s="1">
        <f t="shared" si="64"/>
        <v>0.1105263157894737</v>
      </c>
      <c r="B248" s="1">
        <v>0</v>
      </c>
      <c r="C248">
        <v>244</v>
      </c>
      <c r="D248">
        <f t="shared" si="52"/>
        <v>4.258603374866164</v>
      </c>
      <c r="E248" s="2">
        <f>COS(D248+Params!$H$3)*A_LEN+A_X</f>
        <v>-0.46253374681962</v>
      </c>
      <c r="F248" s="2">
        <f>SIN(D248+Params!$H$3)*A_LEN+A_Y</f>
        <v>2.5051186164327293</v>
      </c>
      <c r="G248">
        <f t="shared" si="49"/>
        <v>-1.7510330988975304</v>
      </c>
      <c r="H248">
        <f t="shared" si="53"/>
        <v>-100.32680635454217</v>
      </c>
      <c r="I248" s="3">
        <f t="shared" si="50"/>
        <v>-0.7190778384916029</v>
      </c>
      <c r="J248" s="3">
        <f t="shared" si="51"/>
        <v>1.0971923439859648</v>
      </c>
      <c r="K248">
        <f>IF(AND(C248&gt;$H$366,C248&lt;$H$365),1,B_Y/COS(PI()/2+Data!G248)-BD_len)</f>
        <v>1.1152581021691574</v>
      </c>
      <c r="L248">
        <f>COS(G248)*K248+I248</f>
        <v>-0.9190018109224651</v>
      </c>
      <c r="M248">
        <f>SIN(G248)*K248+J248</f>
        <v>0</v>
      </c>
      <c r="N248" s="5">
        <f>L248-COS(G248)*Params!$F$8</f>
        <v>-0.5604767806321429</v>
      </c>
      <c r="O248" s="5">
        <f>M248-SIN(G248)*Params!$F$8</f>
        <v>1.9676025520046785</v>
      </c>
      <c r="P248" s="5">
        <f>D248+Params!$I$6</f>
        <v>6.876597252857659</v>
      </c>
      <c r="Q248" s="5">
        <f t="shared" si="54"/>
        <v>394</v>
      </c>
      <c r="R248" s="5">
        <f>A_X+COS(P248)*Params!$F$6</f>
        <v>0.16934216702300725</v>
      </c>
      <c r="S248" s="5">
        <f>A_Y+SIN(P248)*Params!$F$6</f>
        <v>3.858046833034712</v>
      </c>
      <c r="T248" s="5">
        <f t="shared" si="55"/>
        <v>2.026429193442404</v>
      </c>
      <c r="U248" s="5">
        <f t="shared" si="56"/>
        <v>-1.9392252556861491</v>
      </c>
      <c r="V248" s="5">
        <f t="shared" si="57"/>
        <v>-111.1094226759943</v>
      </c>
      <c r="W248" s="5">
        <f>R248+COS(U248)*Params!$F$7</f>
        <v>-0.1332892517533314</v>
      </c>
      <c r="X248" s="5">
        <f>S248+SIN(U248)*Params!$F$7</f>
        <v>3.074143048782643</v>
      </c>
      <c r="Y248" s="5">
        <f>W248+COS(G248)*Params!$F$8</f>
        <v>-0.49181428204365363</v>
      </c>
      <c r="Z248" s="5">
        <f>X248+SIN(G248)*Params!$F$8</f>
        <v>1.1065404967779646</v>
      </c>
      <c r="AA248" s="1">
        <f t="shared" si="58"/>
        <v>0.20493870769510508</v>
      </c>
      <c r="AB248" s="1">
        <f t="shared" si="59"/>
        <v>0</v>
      </c>
      <c r="AC248">
        <f t="shared" si="60"/>
        <v>-0.6967529897387588</v>
      </c>
      <c r="AD248">
        <f t="shared" si="61"/>
        <v>1.1065404967779646</v>
      </c>
      <c r="AE248">
        <f t="shared" si="62"/>
        <v>1.7098965997195235</v>
      </c>
    </row>
    <row r="249" spans="1:31" ht="12.75">
      <c r="A249" s="1">
        <f t="shared" si="64"/>
        <v>0.10526315789473684</v>
      </c>
      <c r="B249" s="1">
        <v>0</v>
      </c>
      <c r="C249">
        <v>245</v>
      </c>
      <c r="D249">
        <f t="shared" si="52"/>
        <v>4.276056667386108</v>
      </c>
      <c r="E249" s="2">
        <f>COS(D249+Params!$H$3)*A_LEN+A_X</f>
        <v>-0.44515528220493605</v>
      </c>
      <c r="F249" s="2">
        <f>SIN(D249+Params!$H$3)*A_LEN+A_Y</f>
        <v>2.5035065820493214</v>
      </c>
      <c r="G249">
        <f t="shared" si="49"/>
        <v>-1.7472265584432642</v>
      </c>
      <c r="H249">
        <f t="shared" si="53"/>
        <v>-100.10870765196691</v>
      </c>
      <c r="I249" s="3">
        <f t="shared" si="50"/>
        <v>-0.6966008242197593</v>
      </c>
      <c r="J249" s="3">
        <f t="shared" si="51"/>
        <v>1.0931408988309848</v>
      </c>
      <c r="K249">
        <f>IF(AND(C249&gt;$H$366,C249&lt;$H$365),1,B_Y/COS(PI()/2+Data!G249)-BD_len)</f>
        <v>1.1103778303579075</v>
      </c>
      <c r="L249">
        <f>COS(G249)*K249+I249</f>
        <v>-0.8914902837944626</v>
      </c>
      <c r="M249">
        <f>SIN(G249)*K249+J249</f>
        <v>0</v>
      </c>
      <c r="N249" s="5">
        <f>L249-COS(G249)*Params!$F$8</f>
        <v>-0.5404575915947549</v>
      </c>
      <c r="O249" s="5">
        <f>M249-SIN(G249)*Params!$F$8</f>
        <v>1.9689530337230052</v>
      </c>
      <c r="P249" s="5">
        <f>D249+Params!$I$6</f>
        <v>6.894050545377603</v>
      </c>
      <c r="Q249" s="5">
        <f t="shared" si="54"/>
        <v>395.00000000000006</v>
      </c>
      <c r="R249" s="5">
        <f>A_X+COS(P249)*Params!$F$6</f>
        <v>0.1630125407588578</v>
      </c>
      <c r="S249" s="5">
        <f>A_Y+SIN(P249)*Params!$F$6</f>
        <v>3.8672564963971716</v>
      </c>
      <c r="T249" s="5">
        <f t="shared" si="55"/>
        <v>2.0244570293079427</v>
      </c>
      <c r="U249" s="5">
        <f t="shared" si="56"/>
        <v>-1.9256848429126407</v>
      </c>
      <c r="V249" s="5">
        <f t="shared" si="57"/>
        <v>-110.33361417120723</v>
      </c>
      <c r="W249" s="5">
        <f>R249+COS(U249)*Params!$F$7</f>
        <v>-0.12897707932736951</v>
      </c>
      <c r="X249" s="5">
        <f>S249+SIN(U249)*Params!$F$7</f>
        <v>3.0793269434819415</v>
      </c>
      <c r="Y249" s="5">
        <f>W249+COS(G249)*Params!$F$8</f>
        <v>-0.48000977152707724</v>
      </c>
      <c r="Z249" s="5">
        <f>X249+SIN(G249)*Params!$F$8</f>
        <v>1.1103739097589362</v>
      </c>
      <c r="AA249" s="1">
        <f t="shared" si="58"/>
        <v>0.19517972161438576</v>
      </c>
      <c r="AB249" s="1">
        <f t="shared" si="59"/>
        <v>0</v>
      </c>
      <c r="AC249">
        <f t="shared" si="60"/>
        <v>-0.675189493141463</v>
      </c>
      <c r="AD249">
        <f t="shared" si="61"/>
        <v>1.1103739097589362</v>
      </c>
      <c r="AE249">
        <f t="shared" si="62"/>
        <v>1.688811071121972</v>
      </c>
    </row>
    <row r="250" spans="1:31" ht="12.75">
      <c r="A250" s="1">
        <f t="shared" si="64"/>
        <v>0.09999999999999998</v>
      </c>
      <c r="B250" s="1">
        <v>0</v>
      </c>
      <c r="C250">
        <v>246</v>
      </c>
      <c r="D250">
        <f t="shared" si="52"/>
        <v>4.293509959906051</v>
      </c>
      <c r="E250" s="2">
        <f>COS(D250+Params!$H$3)*A_LEN+A_X</f>
        <v>-0.4277513305353231</v>
      </c>
      <c r="F250" s="2">
        <f>SIN(D250+Params!$H$3)*A_LEN+A_Y</f>
        <v>2.502198089214269</v>
      </c>
      <c r="G250">
        <f t="shared" si="49"/>
        <v>-1.7434234985288803</v>
      </c>
      <c r="H250">
        <f t="shared" si="53"/>
        <v>-99.89080836963733</v>
      </c>
      <c r="I250" s="3">
        <f t="shared" si="50"/>
        <v>-0.6741291236940031</v>
      </c>
      <c r="J250" s="3">
        <f t="shared" si="51"/>
        <v>1.0891786295860815</v>
      </c>
      <c r="K250">
        <f>IF(AND(C250&gt;$H$366,C250&lt;$H$365),1,B_Y/COS(PI()/2+Data!G250)-BD_len)</f>
        <v>1.1056114485589434</v>
      </c>
      <c r="L250">
        <f>COS(G250)*K250+I250</f>
        <v>-0.8640411771229247</v>
      </c>
      <c r="M250">
        <f>SIN(G250)*K250+J250</f>
        <v>0</v>
      </c>
      <c r="N250" s="5">
        <f>L250-COS(G250)*Params!$F$8</f>
        <v>-0.5204990517651358</v>
      </c>
      <c r="O250" s="5">
        <f>M250-SIN(G250)*Params!$F$8</f>
        <v>1.970273790137973</v>
      </c>
      <c r="P250" s="5">
        <f>D250+Params!$I$6</f>
        <v>6.911503837897545</v>
      </c>
      <c r="Q250" s="5">
        <f t="shared" si="54"/>
        <v>396</v>
      </c>
      <c r="R250" s="5">
        <f>A_X+COS(P250)*Params!$F$6</f>
        <v>0.15652314773929504</v>
      </c>
      <c r="S250" s="5">
        <f>A_Y+SIN(P250)*Params!$F$6</f>
        <v>3.8763542898731345</v>
      </c>
      <c r="T250" s="5">
        <f t="shared" si="55"/>
        <v>2.022746135849099</v>
      </c>
      <c r="U250" s="5">
        <f t="shared" si="56"/>
        <v>-1.9120879346176396</v>
      </c>
      <c r="V250" s="5">
        <f t="shared" si="57"/>
        <v>-109.55456871147724</v>
      </c>
      <c r="W250" s="5">
        <f>R250+COS(U250)*Params!$F$7</f>
        <v>-0.12472640607013358</v>
      </c>
      <c r="X250" s="5">
        <f>S250+SIN(U250)*Params!$F$7</f>
        <v>3.0845275366768994</v>
      </c>
      <c r="Y250" s="5">
        <f>W250+COS(G250)*Params!$F$8</f>
        <v>-0.4682685314279225</v>
      </c>
      <c r="Z250" s="5">
        <f>X250+SIN(G250)*Params!$F$8</f>
        <v>1.1142537465389264</v>
      </c>
      <c r="AA250" s="1">
        <f t="shared" si="58"/>
        <v>0.18542073553366645</v>
      </c>
      <c r="AB250" s="1">
        <f t="shared" si="59"/>
        <v>0</v>
      </c>
      <c r="AC250">
        <f t="shared" si="60"/>
        <v>-0.653689266961589</v>
      </c>
      <c r="AD250">
        <f t="shared" si="61"/>
        <v>1.1142537465389264</v>
      </c>
      <c r="AE250">
        <f t="shared" si="62"/>
        <v>1.6688710694168136</v>
      </c>
    </row>
    <row r="251" spans="1:31" ht="12.75">
      <c r="A251" s="1">
        <f t="shared" si="64"/>
        <v>0.09473684210526323</v>
      </c>
      <c r="B251" s="1">
        <v>0</v>
      </c>
      <c r="C251">
        <v>247</v>
      </c>
      <c r="D251">
        <f t="shared" si="52"/>
        <v>4.310963252425994</v>
      </c>
      <c r="E251" s="2">
        <f>COS(D251+Params!$H$3)*A_LEN+A_X</f>
        <v>-0.4103271932230697</v>
      </c>
      <c r="F251" s="2">
        <f>SIN(D251+Params!$H$3)*A_LEN+A_Y</f>
        <v>2.5011935365071656</v>
      </c>
      <c r="G251">
        <f t="shared" si="49"/>
        <v>-1.7396244346246523</v>
      </c>
      <c r="H251">
        <f t="shared" si="53"/>
        <v>-99.67313804182457</v>
      </c>
      <c r="I251" s="3">
        <f t="shared" si="50"/>
        <v>-0.6516661521499428</v>
      </c>
      <c r="J251" s="3">
        <f t="shared" si="51"/>
        <v>1.0853058785962677</v>
      </c>
      <c r="K251">
        <f>IF(AND(C251&gt;$H$366,C251&lt;$H$365),1,B_Y/COS(PI()/2+Data!G251)-BD_len)</f>
        <v>1.100958923304753</v>
      </c>
      <c r="L251">
        <f>COS(G251)*K251+I251</f>
        <v>-0.8366572348775828</v>
      </c>
      <c r="M251">
        <f>SIN(G251)*K251+J251</f>
        <v>0</v>
      </c>
      <c r="N251" s="5">
        <f>L251-COS(G251)*Params!$F$8</f>
        <v>-0.5006027667011472</v>
      </c>
      <c r="O251" s="5">
        <f>M251-SIN(G251)*Params!$F$8</f>
        <v>1.9715647071345774</v>
      </c>
      <c r="P251" s="5">
        <f>D251+Params!$I$6</f>
        <v>6.928957130417489</v>
      </c>
      <c r="Q251" s="5">
        <f t="shared" si="54"/>
        <v>397.00000000000006</v>
      </c>
      <c r="R251" s="5">
        <f>A_X+COS(P251)*Params!$F$6</f>
        <v>0.14987596469629555</v>
      </c>
      <c r="S251" s="5">
        <f>A_Y+SIN(P251)*Params!$F$6</f>
        <v>3.885337442186577</v>
      </c>
      <c r="T251" s="5">
        <f t="shared" si="55"/>
        <v>2.0212987561043114</v>
      </c>
      <c r="U251" s="5">
        <f t="shared" si="56"/>
        <v>-1.8984392810310027</v>
      </c>
      <c r="V251" s="5">
        <f t="shared" si="57"/>
        <v>-108.77255846492686</v>
      </c>
      <c r="W251" s="5">
        <f>R251+COS(U251)*Params!$F$7</f>
        <v>-0.12054035961350545</v>
      </c>
      <c r="X251" s="5">
        <f>S251+SIN(U251)*Params!$F$7</f>
        <v>3.0897458823130006</v>
      </c>
      <c r="Y251" s="5">
        <f>W251+COS(G251)*Params!$F$8</f>
        <v>-0.45659482778994104</v>
      </c>
      <c r="Z251" s="5">
        <f>X251+SIN(G251)*Params!$F$8</f>
        <v>1.1181811751784232</v>
      </c>
      <c r="AA251" s="1">
        <f t="shared" si="58"/>
        <v>0.17566174945294732</v>
      </c>
      <c r="AB251" s="1">
        <f t="shared" si="59"/>
        <v>0</v>
      </c>
      <c r="AC251">
        <f t="shared" si="60"/>
        <v>-0.6322565772428883</v>
      </c>
      <c r="AD251">
        <f t="shared" si="61"/>
        <v>1.1181811751784232</v>
      </c>
      <c r="AE251">
        <f t="shared" si="62"/>
        <v>1.650077519990292</v>
      </c>
    </row>
    <row r="252" spans="1:31" ht="12.75">
      <c r="A252" s="1">
        <f t="shared" si="64"/>
        <v>0.08947368421052637</v>
      </c>
      <c r="B252" s="1">
        <v>0</v>
      </c>
      <c r="C252">
        <v>248</v>
      </c>
      <c r="D252">
        <f t="shared" si="52"/>
        <v>4.328416544945937</v>
      </c>
      <c r="E252" s="2">
        <f>COS(D252+Params!$H$3)*A_LEN+A_X</f>
        <v>-0.3928881778291927</v>
      </c>
      <c r="F252" s="2">
        <f>SIN(D252+Params!$H$3)*A_LEN+A_Y</f>
        <v>2.5004932299244977</v>
      </c>
      <c r="G252">
        <f t="shared" si="49"/>
        <v>-1.7358298834799484</v>
      </c>
      <c r="H252">
        <f t="shared" si="53"/>
        <v>-99.45572627608651</v>
      </c>
      <c r="I252" s="3">
        <f t="shared" si="50"/>
        <v>-0.6292153385890931</v>
      </c>
      <c r="J252" s="3">
        <f t="shared" si="51"/>
        <v>1.08152294183662</v>
      </c>
      <c r="K252">
        <f>IF(AND(C252&gt;$H$366,C252&lt;$H$365),1,B_Y/COS(PI()/2+Data!G252)-BD_len)</f>
        <v>1.0964201748605635</v>
      </c>
      <c r="L252">
        <f>COS(G252)*K252+I252</f>
        <v>-0.8093412004810755</v>
      </c>
      <c r="M252">
        <f>SIN(G252)*K252+J252</f>
        <v>0</v>
      </c>
      <c r="N252" s="5">
        <f>L252-COS(G252)*Params!$F$8</f>
        <v>-0.4807703368249232</v>
      </c>
      <c r="O252" s="5">
        <f>M252-SIN(G252)*Params!$F$8</f>
        <v>1.97282568605446</v>
      </c>
      <c r="P252" s="5">
        <f>D252+Params!$I$6</f>
        <v>6.946410422937431</v>
      </c>
      <c r="Q252" s="5">
        <f t="shared" si="54"/>
        <v>398</v>
      </c>
      <c r="R252" s="5">
        <f>A_X+COS(P252)*Params!$F$6</f>
        <v>0.14307301642620845</v>
      </c>
      <c r="S252" s="5">
        <f>A_Y+SIN(P252)*Params!$F$6</f>
        <v>3.8942032169822807</v>
      </c>
      <c r="T252" s="5">
        <f t="shared" si="55"/>
        <v>2.0201168643793617</v>
      </c>
      <c r="U252" s="5">
        <f t="shared" si="56"/>
        <v>-1.8847437116331422</v>
      </c>
      <c r="V252" s="5">
        <f t="shared" si="57"/>
        <v>-107.98786014040093</v>
      </c>
      <c r="W252" s="5">
        <f>R252+COS(U252)*Params!$F$7</f>
        <v>-0.11642220867476027</v>
      </c>
      <c r="X252" s="5">
        <f>S252+SIN(U252)*Params!$F$7</f>
        <v>3.094982880188295</v>
      </c>
      <c r="Y252" s="5">
        <f>W252+COS(G252)*Params!$F$8</f>
        <v>-0.44499307233091256</v>
      </c>
      <c r="Z252" s="5">
        <f>X252+SIN(G252)*Params!$F$8</f>
        <v>1.122157194133835</v>
      </c>
      <c r="AA252" s="1">
        <f t="shared" si="58"/>
        <v>0.165902763372228</v>
      </c>
      <c r="AB252" s="1">
        <f t="shared" si="59"/>
        <v>0</v>
      </c>
      <c r="AC252">
        <f t="shared" si="60"/>
        <v>-0.6108958357031405</v>
      </c>
      <c r="AD252">
        <f t="shared" si="61"/>
        <v>1.122157194133835</v>
      </c>
      <c r="AE252">
        <f t="shared" si="62"/>
        <v>1.6324304904257603</v>
      </c>
    </row>
    <row r="253" spans="1:31" ht="12.75">
      <c r="A253" s="1">
        <f t="shared" si="64"/>
        <v>0.08421052631578951</v>
      </c>
      <c r="B253" s="1">
        <v>0</v>
      </c>
      <c r="C253">
        <v>249</v>
      </c>
      <c r="D253">
        <f t="shared" si="52"/>
        <v>4.34586983746588</v>
      </c>
      <c r="E253" s="2">
        <f>COS(D253+Params!$H$3)*A_LEN+A_X</f>
        <v>-0.3754395964467165</v>
      </c>
      <c r="F253" s="2">
        <f>SIN(D253+Params!$H$3)*A_LEN+A_Y</f>
        <v>2.5000973827864343</v>
      </c>
      <c r="G253">
        <f t="shared" si="49"/>
        <v>-1.732040363288804</v>
      </c>
      <c r="H253">
        <f t="shared" si="53"/>
        <v>-99.23860276275431</v>
      </c>
      <c r="I253" s="3">
        <f t="shared" si="50"/>
        <v>-0.6067801263199183</v>
      </c>
      <c r="J253" s="3">
        <f t="shared" si="51"/>
        <v>1.0778300689961426</v>
      </c>
      <c r="K253">
        <f>IF(AND(C253&gt;$H$366,C253&lt;$H$365),1,B_Y/COS(PI()/2+Data!G253)-BD_len)</f>
        <v>1.0919950777029879</v>
      </c>
      <c r="L253">
        <f>COS(G253)*K253+I253</f>
        <v>-0.7820958189869605</v>
      </c>
      <c r="M253">
        <f>SIN(G253)*K253+J253</f>
        <v>0</v>
      </c>
      <c r="N253" s="5">
        <f>L253-COS(G253)*Params!$F$8</f>
        <v>-0.4610033594205331</v>
      </c>
      <c r="O253" s="5">
        <f>M253-SIN(G253)*Params!$F$8</f>
        <v>1.9740566436679525</v>
      </c>
      <c r="P253" s="5">
        <f>D253+Params!$I$6</f>
        <v>6.963863715457375</v>
      </c>
      <c r="Q253" s="5">
        <f t="shared" si="54"/>
        <v>399</v>
      </c>
      <c r="R253" s="5">
        <f>A_X+COS(P253)*Params!$F$6</f>
        <v>0.13611637517297692</v>
      </c>
      <c r="S253" s="5">
        <f>A_Y+SIN(P253)*Params!$F$6</f>
        <v>3.90294891365936</v>
      </c>
      <c r="T253" s="5">
        <f t="shared" si="55"/>
        <v>2.019202160922385</v>
      </c>
      <c r="U253" s="5">
        <f t="shared" si="56"/>
        <v>-1.871006126779347</v>
      </c>
      <c r="V253" s="5">
        <f t="shared" si="57"/>
        <v>-107.20075450757561</v>
      </c>
      <c r="W253" s="5">
        <f>R253+COS(U253)*Params!$F$7</f>
        <v>-0.1123753523258604</v>
      </c>
      <c r="X253" s="5">
        <f>S253+SIN(U253)*Params!$F$7</f>
        <v>3.1002392650566177</v>
      </c>
      <c r="Y253" s="5">
        <f>W253+COS(G253)*Params!$F$8</f>
        <v>-0.4334678118922878</v>
      </c>
      <c r="Z253" s="5">
        <f>X253+SIN(G253)*Params!$F$8</f>
        <v>1.1261826213886652</v>
      </c>
      <c r="AA253" s="1">
        <f t="shared" si="58"/>
        <v>0.1561437772915087</v>
      </c>
      <c r="AB253" s="1">
        <f t="shared" si="59"/>
        <v>0</v>
      </c>
      <c r="AC253">
        <f t="shared" si="60"/>
        <v>-0.5896115891837965</v>
      </c>
      <c r="AD253">
        <f t="shared" si="61"/>
        <v>1.1261826213886652</v>
      </c>
      <c r="AE253">
        <f t="shared" si="62"/>
        <v>1.6159291228176875</v>
      </c>
    </row>
    <row r="254" spans="1:31" ht="12.75">
      <c r="A254" s="1">
        <f t="shared" si="64"/>
        <v>0.07894736842105265</v>
      </c>
      <c r="B254" s="1">
        <v>0</v>
      </c>
      <c r="C254">
        <v>250</v>
      </c>
      <c r="D254">
        <f t="shared" si="52"/>
        <v>4.363323129985824</v>
      </c>
      <c r="E254" s="2">
        <f>COS(D254+Params!$H$3)*A_LEN+A_X</f>
        <v>-0.3579867640825585</v>
      </c>
      <c r="F254" s="2">
        <f>SIN(D254+Params!$H$3)*A_LEN+A_Y</f>
        <v>2.500006115671849</v>
      </c>
      <c r="G254">
        <f t="shared" si="49"/>
        <v>-1.728256393856012</v>
      </c>
      <c r="H254">
        <f t="shared" si="53"/>
        <v>-99.02179728444882</v>
      </c>
      <c r="I254" s="3">
        <f t="shared" si="50"/>
        <v>-0.5843639735037695</v>
      </c>
      <c r="J254" s="3">
        <f t="shared" si="51"/>
        <v>1.074227463559735</v>
      </c>
      <c r="K254">
        <f>IF(AND(C254&gt;$H$366,C254&lt;$H$365),1,B_Y/COS(PI()/2+Data!G254)-BD_len)</f>
        <v>1.0876834609703527</v>
      </c>
      <c r="L254">
        <f>COS(G254)*K254+I254</f>
        <v>-0.754923839247332</v>
      </c>
      <c r="M254">
        <f>SIN(G254)*K254+J254</f>
        <v>0</v>
      </c>
      <c r="N254" s="5">
        <f>L254-COS(G254)*Params!$F$8</f>
        <v>-0.4413034306196209</v>
      </c>
      <c r="O254" s="5">
        <f>M254-SIN(G254)*Params!$F$8</f>
        <v>1.9752575121467548</v>
      </c>
      <c r="P254" s="5">
        <f>D254+Params!$I$6</f>
        <v>6.981317007977319</v>
      </c>
      <c r="Q254" s="5">
        <f t="shared" si="54"/>
        <v>400.00000000000006</v>
      </c>
      <c r="R254" s="5">
        <f>A_X+COS(P254)*Params!$F$6</f>
        <v>0.12900815999691784</v>
      </c>
      <c r="S254" s="5">
        <f>A_Y+SIN(P254)*Params!$F$6</f>
        <v>3.911571868193885</v>
      </c>
      <c r="T254" s="5">
        <f t="shared" si="55"/>
        <v>2.0185560670503504</v>
      </c>
      <c r="U254" s="5">
        <f t="shared" si="56"/>
        <v>-1.8572314889733463</v>
      </c>
      <c r="V254" s="5">
        <f t="shared" si="57"/>
        <v>-106.41152589697043</v>
      </c>
      <c r="W254" s="5">
        <f>R254+COS(U254)*Params!$F$7</f>
        <v>-0.10840330836941728</v>
      </c>
      <c r="X254" s="5">
        <f>S254+SIN(U254)*Params!$F$7</f>
        <v>3.1055155964091945</v>
      </c>
      <c r="Y254" s="5">
        <f>W254+COS(G254)*Params!$F$8</f>
        <v>-0.4220237169971284</v>
      </c>
      <c r="Z254" s="5">
        <f>X254+SIN(G254)*Params!$F$8</f>
        <v>1.1302580842624397</v>
      </c>
      <c r="AA254" s="1">
        <f t="shared" si="58"/>
        <v>0.14638479121078937</v>
      </c>
      <c r="AB254" s="1">
        <f t="shared" si="59"/>
        <v>0</v>
      </c>
      <c r="AC254">
        <f t="shared" si="60"/>
        <v>-0.5684085082079178</v>
      </c>
      <c r="AD254">
        <f t="shared" si="61"/>
        <v>1.1302580842624397</v>
      </c>
      <c r="AE254">
        <f t="shared" si="62"/>
        <v>1.6005715692437508</v>
      </c>
    </row>
    <row r="255" spans="1:31" ht="12.75">
      <c r="A255" s="1">
        <f t="shared" si="64"/>
        <v>0.0736842105263158</v>
      </c>
      <c r="B255" s="1">
        <v>0</v>
      </c>
      <c r="C255">
        <v>251</v>
      </c>
      <c r="D255">
        <f t="shared" si="52"/>
        <v>4.380776422505767</v>
      </c>
      <c r="E255" s="2">
        <f>COS(D255+Params!$H$3)*A_LEN+A_X</f>
        <v>-0.34053499703854023</v>
      </c>
      <c r="F255" s="2">
        <f>SIN(D255+Params!$H$3)*A_LEN+A_Y</f>
        <v>2.5002194563815876</v>
      </c>
      <c r="G255">
        <f t="shared" si="49"/>
        <v>-1.7244784967637858</v>
      </c>
      <c r="H255">
        <f t="shared" si="53"/>
        <v>-98.80533972562952</v>
      </c>
      <c r="I255" s="3">
        <f t="shared" si="50"/>
        <v>-0.5619703537061554</v>
      </c>
      <c r="J255" s="3">
        <f t="shared" si="51"/>
        <v>1.0707152828885391</v>
      </c>
      <c r="K255">
        <f>IF(AND(C255&gt;$H$366,C255&lt;$H$365),1,B_Y/COS(PI()/2+Data!G255)-BD_len)</f>
        <v>1.083485108885263</v>
      </c>
      <c r="L255">
        <f>COS(G255)*K255+I255</f>
        <v>-0.7278280160706814</v>
      </c>
      <c r="M255">
        <f>SIN(G255)*K255+J255</f>
        <v>0</v>
      </c>
      <c r="N255" s="5">
        <f>L255-COS(G255)*Params!$F$8</f>
        <v>-0.4216721473755083</v>
      </c>
      <c r="O255" s="5">
        <f>M255-SIN(G255)*Params!$F$8</f>
        <v>1.9764282390371535</v>
      </c>
      <c r="P255" s="5">
        <f>D255+Params!$I$6</f>
        <v>6.998770300497261</v>
      </c>
      <c r="Q255" s="5">
        <f t="shared" si="54"/>
        <v>401</v>
      </c>
      <c r="R255" s="5">
        <f>A_X+COS(P255)*Params!$F$6</f>
        <v>0.12175053612923353</v>
      </c>
      <c r="S255" s="5">
        <f>A_Y+SIN(P255)*Params!$F$6</f>
        <v>3.9200694539503713</v>
      </c>
      <c r="T255" s="5">
        <f t="shared" si="55"/>
        <v>2.018179720752546</v>
      </c>
      <c r="U255" s="5">
        <f t="shared" si="56"/>
        <v>-1.8434248138316682</v>
      </c>
      <c r="V255" s="5">
        <f t="shared" si="57"/>
        <v>-105.6204616822441</v>
      </c>
      <c r="W255" s="5">
        <f>R255+COS(U255)*Params!$F$7</f>
        <v>-0.10450970088271677</v>
      </c>
      <c r="X255" s="5">
        <f>S255+SIN(U255)*Params!$F$7</f>
        <v>3.110812249013282</v>
      </c>
      <c r="Y255" s="5">
        <f>W255+COS(G255)*Params!$F$8</f>
        <v>-0.41066556957788986</v>
      </c>
      <c r="Z255" s="5">
        <f>X255+SIN(G255)*Params!$F$8</f>
        <v>1.1343840099761286</v>
      </c>
      <c r="AA255" s="1">
        <f t="shared" si="58"/>
        <v>0.13662580513007005</v>
      </c>
      <c r="AB255" s="1">
        <f t="shared" si="59"/>
        <v>0</v>
      </c>
      <c r="AC255">
        <f t="shared" si="60"/>
        <v>-0.54729137470796</v>
      </c>
      <c r="AD255">
        <f t="shared" si="61"/>
        <v>1.1343840099761286</v>
      </c>
      <c r="AE255">
        <f t="shared" si="62"/>
        <v>1.5863549309192502</v>
      </c>
    </row>
    <row r="256" spans="1:31" ht="12.75">
      <c r="A256" s="1">
        <f t="shared" si="64"/>
        <v>0.06842105263157894</v>
      </c>
      <c r="B256" s="1">
        <v>0</v>
      </c>
      <c r="C256">
        <v>252</v>
      </c>
      <c r="D256">
        <f t="shared" si="52"/>
        <v>4.39822971502571</v>
      </c>
      <c r="E256" s="2">
        <f>COS(D256+Params!$H$3)*A_LEN+A_X</f>
        <v>-0.32308961129193414</v>
      </c>
      <c r="F256" s="2">
        <f>SIN(D256+Params!$H$3)*A_LEN+A_Y</f>
        <v>2.500737339930004</v>
      </c>
      <c r="G256">
        <f t="shared" si="49"/>
        <v>-1.720707195539038</v>
      </c>
      <c r="H256">
        <f t="shared" si="53"/>
        <v>-98.58926008217895</v>
      </c>
      <c r="I256" s="3">
        <f t="shared" si="50"/>
        <v>-0.539602756453753</v>
      </c>
      <c r="J256" s="3">
        <f t="shared" si="51"/>
        <v>1.0672936382988505</v>
      </c>
      <c r="K256">
        <f>IF(AND(C256&gt;$H$366,C256&lt;$H$365),1,B_Y/COS(PI()/2+Data!G256)-BD_len)</f>
        <v>1.0793997611499657</v>
      </c>
      <c r="L256">
        <f>COS(G256)*K256+I256</f>
        <v>-0.7008111123705778</v>
      </c>
      <c r="M256">
        <f>SIN(G256)*K256+J256</f>
        <v>0</v>
      </c>
      <c r="N256" s="5">
        <f>L256-COS(G256)*Params!$F$8</f>
        <v>-0.40211110942620554</v>
      </c>
      <c r="O256" s="5">
        <f>M256-SIN(G256)*Params!$F$8</f>
        <v>1.9775687872337164</v>
      </c>
      <c r="P256" s="5">
        <f>D256+Params!$I$6</f>
        <v>7.016223593017205</v>
      </c>
      <c r="Q256" s="5">
        <f t="shared" si="54"/>
        <v>402.00000000000006</v>
      </c>
      <c r="R256" s="5">
        <f>A_X+COS(P256)*Params!$F$6</f>
        <v>0.11434571431245871</v>
      </c>
      <c r="S256" s="5">
        <f>A_Y+SIN(P256)*Params!$F$6</f>
        <v>3.928439082481881</v>
      </c>
      <c r="T256" s="5">
        <f t="shared" si="55"/>
        <v>2.018073972793834</v>
      </c>
      <c r="U256" s="5">
        <f t="shared" si="56"/>
        <v>-1.8295911607832867</v>
      </c>
      <c r="V256" s="5">
        <f t="shared" si="57"/>
        <v>-104.82785174732354</v>
      </c>
      <c r="W256" s="5">
        <f>R256+COS(U256)*Params!$F$7</f>
        <v>-0.10069824699936764</v>
      </c>
      <c r="X256" s="5">
        <f>S256+SIN(U256)*Params!$F$7</f>
        <v>3.116129404281127</v>
      </c>
      <c r="Y256" s="5">
        <f>W256+COS(G256)*Params!$F$8</f>
        <v>-0.3993982499437399</v>
      </c>
      <c r="Z256" s="5">
        <f>X256+SIN(G256)*Params!$F$8</f>
        <v>1.1385606170474107</v>
      </c>
      <c r="AA256" s="1">
        <f t="shared" si="58"/>
        <v>0.12686681904935074</v>
      </c>
      <c r="AB256" s="1">
        <f t="shared" si="59"/>
        <v>0</v>
      </c>
      <c r="AC256">
        <f t="shared" si="60"/>
        <v>-0.5262650689930907</v>
      </c>
      <c r="AD256">
        <f t="shared" si="61"/>
        <v>1.1385606170474107</v>
      </c>
      <c r="AE256">
        <f t="shared" si="62"/>
        <v>1.5732752015336833</v>
      </c>
    </row>
    <row r="257" spans="1:31" ht="12.75">
      <c r="A257" s="1">
        <f t="shared" si="64"/>
        <v>0.06315789473684208</v>
      </c>
      <c r="B257" s="1">
        <v>0</v>
      </c>
      <c r="C257">
        <v>253</v>
      </c>
      <c r="D257">
        <f t="shared" si="52"/>
        <v>4.4156830075456535</v>
      </c>
      <c r="E257" s="2">
        <f>COS(D257+Params!$H$3)*A_LEN+A_X</f>
        <v>-0.30565592087625004</v>
      </c>
      <c r="F257" s="2">
        <f>SIN(D257+Params!$H$3)*A_LEN+A_Y</f>
        <v>2.501559608564753</v>
      </c>
      <c r="G257">
        <f t="shared" si="49"/>
        <v>-1.7169430158213759</v>
      </c>
      <c r="H257">
        <f t="shared" si="53"/>
        <v>-98.37358847102817</v>
      </c>
      <c r="I257" s="3">
        <f t="shared" si="50"/>
        <v>-0.5172646877978715</v>
      </c>
      <c r="J257" s="3">
        <f t="shared" si="51"/>
        <v>1.0639625951399436</v>
      </c>
      <c r="K257">
        <f>IF(AND(C257&gt;$H$366,C257&lt;$H$365),1,B_Y/COS(PI()/2+Data!G257)-BD_len)</f>
        <v>1.0754271133151931</v>
      </c>
      <c r="L257">
        <f>COS(G257)*K257+I257</f>
        <v>-0.6738759013061193</v>
      </c>
      <c r="M257">
        <f>SIN(G257)*K257+J257</f>
        <v>0</v>
      </c>
      <c r="N257" s="5">
        <f>L257-COS(G257)*Params!$F$8</f>
        <v>-0.38262192124704086</v>
      </c>
      <c r="O257" s="5">
        <f>M257-SIN(G257)*Params!$F$8</f>
        <v>1.9786791349533521</v>
      </c>
      <c r="P257" s="5">
        <f>D257+Params!$I$6</f>
        <v>7.033676885537147</v>
      </c>
      <c r="Q257" s="5">
        <f t="shared" si="54"/>
        <v>402.99999999999994</v>
      </c>
      <c r="R257" s="5">
        <f>A_X+COS(P257)*Params!$F$6</f>
        <v>0.10679595012705245</v>
      </c>
      <c r="S257" s="5">
        <f>A_Y+SIN(P257)*Params!$F$6</f>
        <v>3.936678204318483</v>
      </c>
      <c r="T257" s="5">
        <f t="shared" si="55"/>
        <v>2.0182393833376326</v>
      </c>
      <c r="U257" s="5">
        <f t="shared" si="56"/>
        <v>-1.8157356235517268</v>
      </c>
      <c r="V257" s="5">
        <f t="shared" si="57"/>
        <v>-104.03398794106879</v>
      </c>
      <c r="W257" s="5">
        <f>R257+COS(U257)*Params!$F$7</f>
        <v>-0.09697274300577766</v>
      </c>
      <c r="X257" s="5">
        <f>S257+SIN(U257)*Params!$F$7</f>
        <v>3.121467042536315</v>
      </c>
      <c r="Y257" s="5">
        <f>W257+COS(G257)*Params!$F$8</f>
        <v>-0.38822672306485606</v>
      </c>
      <c r="Z257" s="5">
        <f>X257+SIN(G257)*Params!$F$8</f>
        <v>1.1427879075829628</v>
      </c>
      <c r="AA257" s="1">
        <f t="shared" si="58"/>
        <v>0.11710783296863142</v>
      </c>
      <c r="AB257" s="1">
        <f t="shared" si="59"/>
        <v>0</v>
      </c>
      <c r="AC257">
        <f t="shared" si="60"/>
        <v>-0.5053345560334874</v>
      </c>
      <c r="AD257">
        <f t="shared" si="61"/>
        <v>1.1427879075829628</v>
      </c>
      <c r="AE257">
        <f t="shared" si="62"/>
        <v>1.5613272152394082</v>
      </c>
    </row>
    <row r="258" spans="1:31" ht="12.75">
      <c r="A258" s="1">
        <f t="shared" si="64"/>
        <v>0.05789473684210522</v>
      </c>
      <c r="B258" s="1">
        <v>0</v>
      </c>
      <c r="C258">
        <v>254</v>
      </c>
      <c r="D258">
        <f t="shared" si="52"/>
        <v>4.4331363000655974</v>
      </c>
      <c r="E258" s="2">
        <f>COS(D258+Params!$H$3)*A_LEN+A_X</f>
        <v>-0.2882392362624725</v>
      </c>
      <c r="F258" s="2">
        <f>SIN(D258+Params!$H$3)*A_LEN+A_Y</f>
        <v>2.5026860118148426</v>
      </c>
      <c r="G258">
        <f t="shared" si="49"/>
        <v>-1.7131864855318015</v>
      </c>
      <c r="H258">
        <f t="shared" si="53"/>
        <v>-98.1583551398225</v>
      </c>
      <c r="I258" s="3">
        <f t="shared" si="50"/>
        <v>-0.4949596708844527</v>
      </c>
      <c r="J258" s="3">
        <f t="shared" si="51"/>
        <v>1.0607221728710048</v>
      </c>
      <c r="K258">
        <f>IF(AND(C258&gt;$H$366,C258&lt;$H$365),1,B_Y/COS(PI()/2+Data!G258)-BD_len)</f>
        <v>1.071566817123034</v>
      </c>
      <c r="L258">
        <f>COS(G258)*K258+I258</f>
        <v>-0.6470251684143159</v>
      </c>
      <c r="M258">
        <f>SIN(G258)*K258+J258</f>
        <v>0</v>
      </c>
      <c r="N258" s="5">
        <f>L258-COS(G258)*Params!$F$8</f>
        <v>-0.3632061939930437</v>
      </c>
      <c r="O258" s="5">
        <f>M258-SIN(G258)*Params!$F$8</f>
        <v>1.9797592757096651</v>
      </c>
      <c r="P258" s="5">
        <f>D258+Params!$I$6</f>
        <v>7.051130178057091</v>
      </c>
      <c r="Q258" s="5">
        <f t="shared" si="54"/>
        <v>404</v>
      </c>
      <c r="R258" s="5">
        <f>A_X+COS(P258)*Params!$F$6</f>
        <v>0.09910354330432031</v>
      </c>
      <c r="S258" s="5">
        <f>A_Y+SIN(P258)*Params!$F$6</f>
        <v>3.944784309743854</v>
      </c>
      <c r="T258" s="5">
        <f t="shared" si="55"/>
        <v>2.018676219105239</v>
      </c>
      <c r="U258" s="5">
        <f t="shared" si="56"/>
        <v>-1.8018633204686487</v>
      </c>
      <c r="V258" s="5">
        <f t="shared" si="57"/>
        <v>-103.2391635222821</v>
      </c>
      <c r="W258" s="5">
        <f>R258+COS(U258)*Params!$F$7</f>
        <v>-0.09333704983627719</v>
      </c>
      <c r="X258" s="5">
        <f>S258+SIN(U258)*Params!$F$7</f>
        <v>3.12682493623745</v>
      </c>
      <c r="Y258" s="5">
        <f>W258+COS(G258)*Params!$F$8</f>
        <v>-0.37715602425754935</v>
      </c>
      <c r="Z258" s="5">
        <f>X258+SIN(G258)*Params!$F$8</f>
        <v>1.1470656605277847</v>
      </c>
      <c r="AA258" s="1">
        <f t="shared" si="58"/>
        <v>0.1073488468879121</v>
      </c>
      <c r="AB258" s="1">
        <f t="shared" si="59"/>
        <v>0</v>
      </c>
      <c r="AC258">
        <f t="shared" si="60"/>
        <v>-0.4845048711454615</v>
      </c>
      <c r="AD258">
        <f t="shared" si="61"/>
        <v>1.1470656605277847</v>
      </c>
      <c r="AE258">
        <f t="shared" si="62"/>
        <v>1.5505045997257234</v>
      </c>
    </row>
    <row r="259" spans="1:31" ht="12.75">
      <c r="A259" s="1">
        <f t="shared" si="64"/>
        <v>0.05263157894736836</v>
      </c>
      <c r="B259" s="1">
        <v>0</v>
      </c>
      <c r="C259">
        <v>255</v>
      </c>
      <c r="D259">
        <f t="shared" si="52"/>
        <v>4.4505895925855405</v>
      </c>
      <c r="E259" s="2">
        <f>COS(D259+Params!$H$3)*A_LEN+A_X</f>
        <v>-0.27084486274145403</v>
      </c>
      <c r="F259" s="2">
        <f>SIN(D259+Params!$H$3)*A_LEN+A_Y</f>
        <v>2.5041162065669305</v>
      </c>
      <c r="G259">
        <f t="shared" si="49"/>
        <v>-1.7094381350422236</v>
      </c>
      <c r="H259">
        <f t="shared" si="53"/>
        <v>-97.94359047663389</v>
      </c>
      <c r="I259" s="3">
        <f t="shared" si="50"/>
        <v>-0.47269124653136785</v>
      </c>
      <c r="J259" s="3">
        <f t="shared" si="51"/>
        <v>1.0575723451375385</v>
      </c>
      <c r="K259">
        <f>IF(AND(C259&gt;$H$366,C259&lt;$H$365),1,B_Y/COS(PI()/2+Data!G259)-BD_len)</f>
        <v>1.0678184808245845</v>
      </c>
      <c r="L259">
        <f>COS(G259)*K259+I259</f>
        <v>-0.6202617137353803</v>
      </c>
      <c r="M259">
        <f>SIN(G259)*K259+J259</f>
        <v>0</v>
      </c>
      <c r="N259" s="5">
        <f>L259-COS(G259)*Params!$F$8</f>
        <v>-0.3438655474318031</v>
      </c>
      <c r="O259" s="5">
        <f>M259-SIN(G259)*Params!$F$8</f>
        <v>1.980809218287487</v>
      </c>
      <c r="P259" s="5">
        <f>D259+Params!$I$6</f>
        <v>7.068583470577035</v>
      </c>
      <c r="Q259" s="5">
        <f t="shared" si="54"/>
        <v>405.00000000000006</v>
      </c>
      <c r="R259" s="5">
        <f>A_X+COS(P259)*Params!$F$6</f>
        <v>0.09127083702589922</v>
      </c>
      <c r="S259" s="5">
        <f>A_Y+SIN(P259)*Params!$F$6</f>
        <v>3.9527549295597546</v>
      </c>
      <c r="T259" s="5">
        <f t="shared" si="55"/>
        <v>2.0193844510850356</v>
      </c>
      <c r="U259" s="5">
        <f t="shared" si="56"/>
        <v>-1.787979384669888</v>
      </c>
      <c r="V259" s="5">
        <f t="shared" si="57"/>
        <v>-102.4436725979825</v>
      </c>
      <c r="W259" s="5">
        <f>R259+COS(U259)*Params!$F$7</f>
        <v>-0.08979507805685338</v>
      </c>
      <c r="X259" s="5">
        <f>S259+SIN(U259)*Params!$F$7</f>
        <v>3.1322026442113198</v>
      </c>
      <c r="Y259" s="5">
        <f>W259+COS(G259)*Params!$F$8</f>
        <v>-0.3661912443604306</v>
      </c>
      <c r="Z259" s="5">
        <f>X259+SIN(G259)*Params!$F$8</f>
        <v>1.1513934259238328</v>
      </c>
      <c r="AA259" s="1">
        <f t="shared" si="58"/>
        <v>0.09758986080719279</v>
      </c>
      <c r="AB259" s="1">
        <f t="shared" si="59"/>
        <v>0</v>
      </c>
      <c r="AC259">
        <f t="shared" si="60"/>
        <v>-0.4637811051676234</v>
      </c>
      <c r="AD259">
        <f t="shared" si="61"/>
        <v>1.1513934259238328</v>
      </c>
      <c r="AE259">
        <f t="shared" si="62"/>
        <v>1.5407997347711226</v>
      </c>
    </row>
    <row r="260" spans="1:31" ht="12.75">
      <c r="A260" s="1">
        <f t="shared" si="64"/>
        <v>0.047368421052631504</v>
      </c>
      <c r="B260" s="1">
        <v>0</v>
      </c>
      <c r="C260">
        <v>256</v>
      </c>
      <c r="D260">
        <f t="shared" si="52"/>
        <v>4.468042885105484</v>
      </c>
      <c r="E260" s="2">
        <f>COS(D260+Params!$H$3)*A_LEN+A_X</f>
        <v>-0.2534780988078723</v>
      </c>
      <c r="F260" s="2">
        <f>SIN(D260+Params!$H$3)*A_LEN+A_Y</f>
        <v>2.5058497571698415</v>
      </c>
      <c r="G260">
        <f aca="true" t="shared" si="65" ref="G260:G323">ATAN2(E260-B_X,F260-B_Y)</f>
        <v>-1.7056984973458071</v>
      </c>
      <c r="H260">
        <f t="shared" si="53"/>
        <v>-97.7293250197212</v>
      </c>
      <c r="I260" s="3">
        <f aca="true" t="shared" si="66" ref="I260:I323">B_X+COS(G260)*BD_len</f>
        <v>-0.45046297381332057</v>
      </c>
      <c r="J260" s="3">
        <f aca="true" t="shared" si="67" ref="J260:J323">B_Y+SIN(G260)*BD_len</f>
        <v>1.0545130398475315</v>
      </c>
      <c r="K260">
        <f>IF(AND(C260&gt;$H$366,C260&lt;$H$365),1,B_Y/COS(PI()/2+Data!G260)-BD_len)</f>
        <v>1.0641816694730304</v>
      </c>
      <c r="L260">
        <f>COS(G260)*K260+I260</f>
        <v>-0.5935883539313314</v>
      </c>
      <c r="M260">
        <f>SIN(G260)*K260+J260</f>
        <v>0</v>
      </c>
      <c r="N260" s="5">
        <f>L260-COS(G260)*Params!$F$8</f>
        <v>-0.32460161186710323</v>
      </c>
      <c r="O260" s="5">
        <f>M260-SIN(G260)*Params!$F$8</f>
        <v>1.9818289867174896</v>
      </c>
      <c r="P260" s="5">
        <f>D260+Params!$I$6</f>
        <v>7.086036763096978</v>
      </c>
      <c r="Q260" s="5">
        <f t="shared" si="54"/>
        <v>406</v>
      </c>
      <c r="R260" s="5">
        <f>A_X+COS(P260)*Params!$F$6</f>
        <v>0.08330021720999947</v>
      </c>
      <c r="S260" s="5">
        <f>A_Y+SIN(P260)*Params!$F$6</f>
        <v>3.960587635838175</v>
      </c>
      <c r="T260" s="5">
        <f t="shared" si="55"/>
        <v>2.0203637528015506</v>
      </c>
      <c r="U260" s="5">
        <f t="shared" si="56"/>
        <v>-1.7740889542258962</v>
      </c>
      <c r="V260" s="5">
        <f t="shared" si="57"/>
        <v>-101.64780955792175</v>
      </c>
      <c r="W260" s="5">
        <f>R260+COS(U260)*Params!$F$7</f>
        <v>-0.08635077243232997</v>
      </c>
      <c r="X260" s="5">
        <f>S260+SIN(U260)*Params!$F$7</f>
        <v>3.1375995069391776</v>
      </c>
      <c r="Y260" s="5">
        <f>W260+COS(G260)*Params!$F$8</f>
        <v>-0.3553375144965581</v>
      </c>
      <c r="Z260" s="5">
        <f>X260+SIN(G260)*Params!$F$8</f>
        <v>1.155770520221688</v>
      </c>
      <c r="AA260" s="1">
        <f t="shared" si="58"/>
        <v>0.08783087472647347</v>
      </c>
      <c r="AB260" s="1">
        <f t="shared" si="59"/>
        <v>0</v>
      </c>
      <c r="AC260">
        <f t="shared" si="60"/>
        <v>-0.4431683892230316</v>
      </c>
      <c r="AD260">
        <f t="shared" si="61"/>
        <v>1.155770520221688</v>
      </c>
      <c r="AE260">
        <f t="shared" si="62"/>
        <v>1.5322037166200475</v>
      </c>
    </row>
    <row r="261" spans="1:31" ht="12.75">
      <c r="A261" s="1">
        <f t="shared" si="64"/>
        <v>0.04210526315789476</v>
      </c>
      <c r="B261" s="1">
        <v>0</v>
      </c>
      <c r="C261">
        <v>257</v>
      </c>
      <c r="D261">
        <f aca="true" t="shared" si="68" ref="D261:D324">RADIANS(C261)</f>
        <v>4.485496177625427</v>
      </c>
      <c r="E261" s="2">
        <f>COS(D261+Params!$H$3)*A_LEN+A_X</f>
        <v>-0.2361442345462712</v>
      </c>
      <c r="F261" s="2">
        <f>SIN(D261+Params!$H$3)*A_LEN+A_Y</f>
        <v>2.5078861355672664</v>
      </c>
      <c r="G261">
        <f t="shared" si="65"/>
        <v>-1.7019681082282228</v>
      </c>
      <c r="H261">
        <f aca="true" t="shared" si="69" ref="H261:H324">DEGREES(G261)</f>
        <v>-97.51558946734208</v>
      </c>
      <c r="I261" s="3">
        <f t="shared" si="66"/>
        <v>-0.4282784306548667</v>
      </c>
      <c r="J261" s="3">
        <f t="shared" si="67"/>
        <v>1.051544139247719</v>
      </c>
      <c r="K261">
        <f>IF(AND(C261&gt;$H$366,C261&lt;$H$365),1,B_Y/COS(PI()/2+Data!G261)-BD_len)</f>
        <v>1.0606559051929159</v>
      </c>
      <c r="L261">
        <f>COS(G261)*K261+I261</f>
        <v>-0.5670079243985435</v>
      </c>
      <c r="M261">
        <f>SIN(G261)*K261+J261</f>
        <v>0</v>
      </c>
      <c r="N261" s="5">
        <f>L261-COS(G261)*Params!$F$8</f>
        <v>-0.3054160300538</v>
      </c>
      <c r="O261" s="5">
        <f>M261-SIN(G261)*Params!$F$8</f>
        <v>1.9828186202507603</v>
      </c>
      <c r="P261" s="5">
        <f>D261+Params!$I$6</f>
        <v>7.103490055616922</v>
      </c>
      <c r="Q261" s="5">
        <f aca="true" t="shared" si="70" ref="Q261:Q324">DEGREES(P261)</f>
        <v>407</v>
      </c>
      <c r="R261" s="5">
        <f>A_X+COS(P261)*Params!$F$6</f>
        <v>0.07519411178462865</v>
      </c>
      <c r="S261" s="5">
        <f>A_Y+SIN(P261)*Params!$F$6</f>
        <v>3.968280042660907</v>
      </c>
      <c r="T261" s="5">
        <f aca="true" t="shared" si="71" ref="T261:T324">SQRT((R261-N261)^2+(S261-O261)^2)</f>
        <v>2.021613499150911</v>
      </c>
      <c r="U261" s="5">
        <f aca="true" t="shared" si="72" ref="U261:U324">ATAN2(N261-R261,O261-S261)</f>
        <v>-1.7601971622592854</v>
      </c>
      <c r="V261" s="5">
        <f aca="true" t="shared" si="73" ref="V261:V324">DEGREES(U261)</f>
        <v>-100.8518685083612</v>
      </c>
      <c r="W261" s="5">
        <f>R261+COS(U261)*Params!$F$7</f>
        <v>-0.08300809617584637</v>
      </c>
      <c r="X261" s="5">
        <f>S261+SIN(U261)*Params!$F$7</f>
        <v>3.1430146429307806</v>
      </c>
      <c r="Y261" s="5">
        <f>W261+COS(G261)*Params!$F$8</f>
        <v>-0.34459999052058987</v>
      </c>
      <c r="Z261" s="5">
        <f>X261+SIN(G261)*Params!$F$8</f>
        <v>1.1601960226800203</v>
      </c>
      <c r="AA261" s="1">
        <f aca="true" t="shared" si="74" ref="AA261:AA324">(A261*2)*$L$366</f>
        <v>0.07807188864575434</v>
      </c>
      <c r="AB261" s="1">
        <f aca="true" t="shared" si="75" ref="AB261:AB324">(B261*10)*$M$365</f>
        <v>0</v>
      </c>
      <c r="AC261">
        <f aca="true" t="shared" si="76" ref="AC261:AC324">Y261-AA261</f>
        <v>-0.4226718791663442</v>
      </c>
      <c r="AD261">
        <f aca="true" t="shared" si="77" ref="AD261:AD324">Z261-AB261</f>
        <v>1.1601960226800203</v>
      </c>
      <c r="AE261">
        <f aca="true" t="shared" si="78" ref="AE261:AE324">AC261*AC261+AD261*AD261</f>
        <v>1.5247063284805469</v>
      </c>
    </row>
    <row r="262" spans="1:31" ht="12.75">
      <c r="A262" s="1">
        <f t="shared" si="64"/>
        <v>0.0368421052631579</v>
      </c>
      <c r="B262" s="1">
        <v>0</v>
      </c>
      <c r="C262">
        <v>258</v>
      </c>
      <c r="D262">
        <f t="shared" si="68"/>
        <v>4.50294947014537</v>
      </c>
      <c r="E262" s="2">
        <f>COS(D262+Params!$H$3)*A_LEN+A_X</f>
        <v>-0.21884855001959344</v>
      </c>
      <c r="F262" s="2">
        <f>SIN(D262+Params!$H$3)*A_LEN+A_Y</f>
        <v>2.510224721458622</v>
      </c>
      <c r="G262">
        <f t="shared" si="65"/>
        <v>-1.6982475064398266</v>
      </c>
      <c r="H262">
        <f t="shared" si="69"/>
        <v>-97.30241468761815</v>
      </c>
      <c r="I262" s="3">
        <f t="shared" si="66"/>
        <v>-0.4061412144318801</v>
      </c>
      <c r="J262" s="3">
        <f t="shared" si="67"/>
        <v>1.0486654800003228</v>
      </c>
      <c r="K262">
        <f>IF(AND(C262&gt;$H$366,C262&lt;$H$365),1,B_Y/COS(PI()/2+Data!G262)-BD_len)</f>
        <v>1.05724066742635</v>
      </c>
      <c r="L262">
        <f>COS(G262)*K262+I262</f>
        <v>-0.5405232813746348</v>
      </c>
      <c r="M262">
        <f>SIN(G262)*K262+J262</f>
        <v>0</v>
      </c>
      <c r="N262" s="5">
        <f>L262-COS(G262)*Params!$F$8</f>
        <v>-0.28631045910422015</v>
      </c>
      <c r="O262" s="5">
        <f>M262-SIN(G262)*Params!$F$8</f>
        <v>1.9837781733332258</v>
      </c>
      <c r="P262" s="5">
        <f>D262+Params!$I$6</f>
        <v>7.120943348136864</v>
      </c>
      <c r="Q262" s="5">
        <f t="shared" si="70"/>
        <v>407.99999999999994</v>
      </c>
      <c r="R262" s="5">
        <f>A_X+COS(P262)*Params!$F$6</f>
        <v>0.06695498994802651</v>
      </c>
      <c r="S262" s="5">
        <f>A_Y+SIN(P262)*Params!$F$6</f>
        <v>3.9758298068463134</v>
      </c>
      <c r="T262" s="5">
        <f t="shared" si="71"/>
        <v>2.0231327658056073</v>
      </c>
      <c r="U262" s="5">
        <f t="shared" si="72"/>
        <v>-1.7463091271022593</v>
      </c>
      <c r="V262" s="5">
        <f t="shared" si="73"/>
        <v>-100.0561427081343</v>
      </c>
      <c r="W262" s="5">
        <f>R262+COS(U262)*Params!$F$7</f>
        <v>-0.07977101498231598</v>
      </c>
      <c r="X262" s="5">
        <f>S262+SIN(U262)*Params!$F$7</f>
        <v>3.1484469462113625</v>
      </c>
      <c r="Y262" s="5">
        <f>W262+COS(G262)*Params!$F$8</f>
        <v>-0.3339838372527306</v>
      </c>
      <c r="Z262" s="5">
        <f>X262+SIN(G262)*Params!$F$8</f>
        <v>1.1646687728781366</v>
      </c>
      <c r="AA262" s="1">
        <f t="shared" si="74"/>
        <v>0.06831290256503503</v>
      </c>
      <c r="AB262" s="1">
        <f t="shared" si="75"/>
        <v>0</v>
      </c>
      <c r="AC262">
        <f t="shared" si="76"/>
        <v>-0.40229673981776565</v>
      </c>
      <c r="AD262">
        <f t="shared" si="77"/>
        <v>1.1646687728781366</v>
      </c>
      <c r="AE262">
        <f t="shared" si="78"/>
        <v>1.5182960173854676</v>
      </c>
    </row>
    <row r="263" spans="1:31" ht="12.75">
      <c r="A263" s="1">
        <f t="shared" si="64"/>
        <v>0.03157894736842104</v>
      </c>
      <c r="B263" s="1">
        <v>0</v>
      </c>
      <c r="C263">
        <v>259</v>
      </c>
      <c r="D263">
        <f t="shared" si="68"/>
        <v>4.520402762665314</v>
      </c>
      <c r="E263" s="2">
        <f>COS(D263+Params!$H$3)*A_LEN+A_X</f>
        <v>-0.20159631366090705</v>
      </c>
      <c r="F263" s="2">
        <f>SIN(D263+Params!$H$3)*A_LEN+A_Y</f>
        <v>2.51286480248799</v>
      </c>
      <c r="G263">
        <f t="shared" si="65"/>
        <v>-1.6945372338688622</v>
      </c>
      <c r="H263">
        <f t="shared" si="69"/>
        <v>-97.08983172845875</v>
      </c>
      <c r="I263" s="3">
        <f t="shared" si="66"/>
        <v>-0.3840549425821743</v>
      </c>
      <c r="J263" s="3">
        <f t="shared" si="67"/>
        <v>1.045876853260621</v>
      </c>
      <c r="K263">
        <f>IF(AND(C263&gt;$H$366,C263&lt;$H$365),1,B_Y/COS(PI()/2+Data!G263)-BD_len)</f>
        <v>1.0539353931569604</v>
      </c>
      <c r="L263">
        <f>COS(G263)*K263+I263</f>
        <v>-0.5141373040405142</v>
      </c>
      <c r="M263">
        <f>SIN(G263)*K263+J263</f>
        <v>0</v>
      </c>
      <c r="N263" s="5">
        <f>L263-COS(G263)*Params!$F$8</f>
        <v>-0.2672865723866681</v>
      </c>
      <c r="O263" s="5">
        <f>M263-SIN(G263)*Params!$F$8</f>
        <v>1.984707715579793</v>
      </c>
      <c r="P263" s="5">
        <f>D263+Params!$I$6</f>
        <v>7.138396640656808</v>
      </c>
      <c r="Q263" s="5">
        <f t="shared" si="70"/>
        <v>409</v>
      </c>
      <c r="R263" s="5">
        <f>A_X+COS(P263)*Params!$F$6</f>
        <v>0.058585361416516823</v>
      </c>
      <c r="S263" s="5">
        <f>A_Y+SIN(P263)*Params!$F$6</f>
        <v>3.983234628663088</v>
      </c>
      <c r="T263" s="5">
        <f t="shared" si="71"/>
        <v>2.0249203291880087</v>
      </c>
      <c r="U263" s="5">
        <f t="shared" si="72"/>
        <v>-1.7324299425464795</v>
      </c>
      <c r="V263" s="5">
        <f t="shared" si="73"/>
        <v>-99.26092401000497</v>
      </c>
      <c r="W263" s="5">
        <f>R263+COS(U263)*Params!$F$7</f>
        <v>-0.0766434809494306</v>
      </c>
      <c r="X263" s="5">
        <f>S263+SIN(U263)*Params!$F$7</f>
        <v>3.153895084937082</v>
      </c>
      <c r="Y263" s="5">
        <f>W263+COS(G263)*Params!$F$8</f>
        <v>-0.32349421260327665</v>
      </c>
      <c r="Z263" s="5">
        <f>X263+SIN(G263)*Params!$F$8</f>
        <v>1.1691873693572892</v>
      </c>
      <c r="AA263" s="1">
        <f t="shared" si="74"/>
        <v>0.05855391648431571</v>
      </c>
      <c r="AB263" s="1">
        <f t="shared" si="75"/>
        <v>0</v>
      </c>
      <c r="AC263">
        <f t="shared" si="76"/>
        <v>-0.38204812908759234</v>
      </c>
      <c r="AD263">
        <f t="shared" si="77"/>
        <v>1.1691873693572892</v>
      </c>
      <c r="AE263">
        <f t="shared" si="78"/>
        <v>1.5129598776039477</v>
      </c>
    </row>
    <row r="264" spans="1:31" ht="12.75">
      <c r="A264" s="1">
        <f t="shared" si="64"/>
        <v>0.026315789473684292</v>
      </c>
      <c r="B264" s="1">
        <v>0</v>
      </c>
      <c r="C264">
        <v>260</v>
      </c>
      <c r="D264">
        <f t="shared" si="68"/>
        <v>4.537856055185257</v>
      </c>
      <c r="E264" s="2">
        <f>COS(D264+Params!$H$3)*A_LEN+A_X</f>
        <v>-0.1843927806685331</v>
      </c>
      <c r="F264" s="2">
        <f>SIN(D264+Params!$H$3)*A_LEN+A_Y</f>
        <v>2.515805574461113</v>
      </c>
      <c r="G264">
        <f t="shared" si="65"/>
        <v>-1.6908378357156728</v>
      </c>
      <c r="H264">
        <f t="shared" si="69"/>
        <v>-96.8778718275425</v>
      </c>
      <c r="I264" s="3">
        <f t="shared" si="66"/>
        <v>-0.3620232532253618</v>
      </c>
      <c r="J264" s="3">
        <f t="shared" si="67"/>
        <v>1.043178004755764</v>
      </c>
      <c r="K264">
        <f>IF(AND(C264&gt;$H$366,C264&lt;$H$365),1,B_Y/COS(PI()/2+Data!G264)-BD_len)</f>
        <v>1.0507394771124021</v>
      </c>
      <c r="L264">
        <f>COS(G264)*K264+I264</f>
        <v>-0.4878528966176365</v>
      </c>
      <c r="M264">
        <f>SIN(G264)*K264+J264</f>
        <v>0</v>
      </c>
      <c r="N264" s="5">
        <f>L264-COS(G264)*Params!$F$8</f>
        <v>-0.24834606141606128</v>
      </c>
      <c r="O264" s="5">
        <f>M264-SIN(G264)*Params!$F$8</f>
        <v>1.9856073317480787</v>
      </c>
      <c r="P264" s="5">
        <f>D264+Params!$I$6</f>
        <v>7.155849933176752</v>
      </c>
      <c r="Q264" s="5">
        <f t="shared" si="70"/>
        <v>410.00000000000006</v>
      </c>
      <c r="R264" s="5">
        <f>A_X+COS(P264)*Params!$F$6</f>
        <v>0.05008777566002981</v>
      </c>
      <c r="S264" s="5">
        <f>A_Y+SIN(P264)*Params!$F$6</f>
        <v>3.990492252530773</v>
      </c>
      <c r="T264" s="5">
        <f t="shared" si="71"/>
        <v>2.026974667008394</v>
      </c>
      <c r="U264" s="5">
        <f t="shared" si="72"/>
        <v>-1.7185646682368005</v>
      </c>
      <c r="V264" s="5">
        <f t="shared" si="73"/>
        <v>-98.46650231026919</v>
      </c>
      <c r="W264" s="5">
        <f>R264+COS(U264)*Params!$F$7</f>
        <v>-0.07362941649014523</v>
      </c>
      <c r="X264" s="5">
        <f>S264+SIN(U264)*Params!$F$7</f>
        <v>3.1593575011445907</v>
      </c>
      <c r="Y264" s="5">
        <f>W264+COS(G264)*Params!$F$8</f>
        <v>-0.31313625169172044</v>
      </c>
      <c r="Z264" s="5">
        <f>X264+SIN(G264)*Params!$F$8</f>
        <v>1.173750169396512</v>
      </c>
      <c r="AA264" s="1">
        <f t="shared" si="74"/>
        <v>0.048794930403596594</v>
      </c>
      <c r="AB264" s="1">
        <f t="shared" si="75"/>
        <v>0</v>
      </c>
      <c r="AC264">
        <f t="shared" si="76"/>
        <v>-0.36193118209531705</v>
      </c>
      <c r="AD264">
        <f t="shared" si="77"/>
        <v>1.173750169396512</v>
      </c>
      <c r="AE264">
        <f t="shared" si="78"/>
        <v>1.5086836407312543</v>
      </c>
    </row>
    <row r="265" spans="1:31" ht="12.75">
      <c r="A265" s="1">
        <f t="shared" si="64"/>
        <v>0.021052631578947434</v>
      </c>
      <c r="B265" s="1">
        <v>0</v>
      </c>
      <c r="C265">
        <v>261</v>
      </c>
      <c r="D265">
        <f t="shared" si="68"/>
        <v>4.5553093477052</v>
      </c>
      <c r="E265" s="2">
        <f>COS(D265+Params!$H$3)*A_LEN+A_X</f>
        <v>-0.16724319140527535</v>
      </c>
      <c r="F265" s="2">
        <f>SIN(D265+Params!$H$3)*A_LEN+A_Y</f>
        <v>2.519046141590361</v>
      </c>
      <c r="G265">
        <f t="shared" si="65"/>
        <v>-1.687149860668012</v>
      </c>
      <c r="H265">
        <f t="shared" si="69"/>
        <v>-96.66656642236198</v>
      </c>
      <c r="I265" s="3">
        <f t="shared" si="66"/>
        <v>-0.34004980579265065</v>
      </c>
      <c r="J265" s="3">
        <f t="shared" si="67"/>
        <v>1.0405686348652425</v>
      </c>
      <c r="K265">
        <f>IF(AND(C265&gt;$H$366,C265&lt;$H$365),1,B_Y/COS(PI()/2+Data!G265)-BD_len)</f>
        <v>1.0476522719462977</v>
      </c>
      <c r="L265">
        <f>COS(G265)*K265+I265</f>
        <v>-0.4616729904612208</v>
      </c>
      <c r="M265">
        <f>SIN(G265)*K265+J265</f>
        <v>0</v>
      </c>
      <c r="N265" s="5">
        <f>L265-COS(G265)*Params!$F$8</f>
        <v>-0.22949063773721598</v>
      </c>
      <c r="O265" s="5">
        <f>M265-SIN(G265)*Params!$F$8</f>
        <v>1.9864771217115857</v>
      </c>
      <c r="P265" s="5">
        <f>D265+Params!$I$6</f>
        <v>7.173303225696694</v>
      </c>
      <c r="Q265" s="5">
        <f t="shared" si="70"/>
        <v>411</v>
      </c>
      <c r="R265" s="5">
        <f>A_X+COS(P265)*Params!$F$6</f>
        <v>0.04146482112550559</v>
      </c>
      <c r="S265" s="5">
        <f>A_Y+SIN(P265)*Params!$F$6</f>
        <v>3.9976004677068313</v>
      </c>
      <c r="T265" s="5">
        <f t="shared" si="71"/>
        <v>2.0292939593599097</v>
      </c>
      <c r="U265" s="5">
        <f t="shared" si="72"/>
        <v>-1.704718320259156</v>
      </c>
      <c r="V265" s="5">
        <f t="shared" si="73"/>
        <v>-97.67316500948067</v>
      </c>
      <c r="W265" s="5">
        <f>R265+COS(U265)*Params!$F$7</f>
        <v>-0.0707326983402603</v>
      </c>
      <c r="X265" s="5">
        <f>S265+SIN(U265)*Params!$F$7</f>
        <v>3.1648324116305773</v>
      </c>
      <c r="Y265" s="5">
        <f>W265+COS(G265)*Params!$F$8</f>
        <v>-0.3029150510642651</v>
      </c>
      <c r="Z265" s="5">
        <f>X265+SIN(G265)*Params!$F$8</f>
        <v>1.1783552899189915</v>
      </c>
      <c r="AA265" s="1">
        <f t="shared" si="74"/>
        <v>0.039035944322877277</v>
      </c>
      <c r="AB265" s="1">
        <f t="shared" si="75"/>
        <v>0</v>
      </c>
      <c r="AC265">
        <f t="shared" si="76"/>
        <v>-0.34195099538714235</v>
      </c>
      <c r="AD265">
        <f t="shared" si="77"/>
        <v>1.1783552899189915</v>
      </c>
      <c r="AE265">
        <f t="shared" si="78"/>
        <v>1.505451672526328</v>
      </c>
    </row>
    <row r="266" spans="1:31" ht="12.75">
      <c r="A266" s="1">
        <f t="shared" si="64"/>
        <v>0.015789473684210575</v>
      </c>
      <c r="B266" s="1">
        <v>0</v>
      </c>
      <c r="C266">
        <v>262</v>
      </c>
      <c r="D266">
        <f t="shared" si="68"/>
        <v>4.572762640225143</v>
      </c>
      <c r="E266" s="2">
        <f>COS(D266+Params!$H$3)*A_LEN+A_X</f>
        <v>-0.15015276980215528</v>
      </c>
      <c r="F266" s="2">
        <f>SIN(D266+Params!$H$3)*A_LEN+A_Y</f>
        <v>2.5225855167675943</v>
      </c>
      <c r="G266">
        <f t="shared" si="65"/>
        <v>-1.683473861077481</v>
      </c>
      <c r="H266">
        <f t="shared" si="69"/>
        <v>-96.45594716033274</v>
      </c>
      <c r="I266" s="3">
        <f t="shared" si="66"/>
        <v>-0.3181382816669106</v>
      </c>
      <c r="J266" s="3">
        <f t="shared" si="67"/>
        <v>1.0380483987034834</v>
      </c>
      <c r="K266">
        <f>IF(AND(C266&gt;$H$366,C266&lt;$H$365),1,B_Y/COS(PI()/2+Data!G266)-BD_len)</f>
        <v>1.0446730884005273</v>
      </c>
      <c r="L266">
        <f>COS(G266)*K266+I266</f>
        <v>-0.4356005461497207</v>
      </c>
      <c r="M266">
        <f>SIN(G266)*K266+J266</f>
        <v>0</v>
      </c>
      <c r="N266" s="5">
        <f>L266-COS(G266)*Params!$F$8</f>
        <v>-0.21072203480096258</v>
      </c>
      <c r="O266" s="5">
        <f>M266-SIN(G266)*Params!$F$8</f>
        <v>1.9873172004321722</v>
      </c>
      <c r="P266" s="5">
        <f>D266+Params!$I$6</f>
        <v>7.190756518216638</v>
      </c>
      <c r="Q266" s="5">
        <f t="shared" si="70"/>
        <v>412</v>
      </c>
      <c r="R266" s="5">
        <f>A_X+COS(P266)*Params!$F$6</f>
        <v>0.03271912444842606</v>
      </c>
      <c r="S266" s="5">
        <f>A_Y+SIN(P266)*Params!$F$6</f>
        <v>4.004557108960063</v>
      </c>
      <c r="T266" s="5">
        <f t="shared" si="71"/>
        <v>2.031876090359425</v>
      </c>
      <c r="U266" s="5">
        <f t="shared" si="72"/>
        <v>-1.6908958619708805</v>
      </c>
      <c r="V266" s="5">
        <f t="shared" si="73"/>
        <v>-96.88119648706684</v>
      </c>
      <c r="W266" s="5">
        <f>R266+COS(U266)*Params!$F$7</f>
        <v>-0.0679571417628806</v>
      </c>
      <c r="X266" s="5">
        <f>S266+SIN(U266)*Params!$F$7</f>
        <v>3.1703178099474574</v>
      </c>
      <c r="Y266" s="5">
        <f>W266+COS(G266)*Params!$F$8</f>
        <v>-0.2928356531116387</v>
      </c>
      <c r="Z266" s="5">
        <f>X266+SIN(G266)*Params!$F$8</f>
        <v>1.1830006095152852</v>
      </c>
      <c r="AA266" s="1">
        <f t="shared" si="74"/>
        <v>0.02927695824215796</v>
      </c>
      <c r="AB266" s="1">
        <f t="shared" si="75"/>
        <v>0</v>
      </c>
      <c r="AC266">
        <f t="shared" si="76"/>
        <v>-0.3221126113537967</v>
      </c>
      <c r="AD266">
        <f t="shared" si="77"/>
        <v>1.1830006095152852</v>
      </c>
      <c r="AE266">
        <f t="shared" si="78"/>
        <v>1.5032469765066985</v>
      </c>
    </row>
    <row r="267" spans="1:31" ht="12.75">
      <c r="A267" s="1">
        <f t="shared" si="64"/>
        <v>0.010526315789473717</v>
      </c>
      <c r="B267" s="1">
        <v>0</v>
      </c>
      <c r="C267">
        <v>263</v>
      </c>
      <c r="D267">
        <f t="shared" si="68"/>
        <v>4.590215932745087</v>
      </c>
      <c r="E267" s="2">
        <f>COS(D267+Params!$H$3)*A_LEN+A_X</f>
        <v>-0.13312672176716564</v>
      </c>
      <c r="F267" s="2">
        <f>SIN(D267+Params!$H$3)*A_LEN+A_Y</f>
        <v>2.526422621864844</v>
      </c>
      <c r="G267">
        <f t="shared" si="65"/>
        <v>-1.6798103931371353</v>
      </c>
      <c r="H267">
        <f t="shared" si="69"/>
        <v>-96.24604590896944</v>
      </c>
      <c r="I267" s="3">
        <f t="shared" si="66"/>
        <v>-0.29629238483344433</v>
      </c>
      <c r="J267" s="3">
        <f t="shared" si="67"/>
        <v>1.0356169062050036</v>
      </c>
      <c r="K267">
        <f>IF(AND(C267&gt;$H$366,C267&lt;$H$365),1,B_Y/COS(PI()/2+Data!G267)-BD_len)</f>
        <v>1.0418011954487634</v>
      </c>
      <c r="L267">
        <f>COS(G267)*K267+I267</f>
        <v>-0.4096385555709223</v>
      </c>
      <c r="M267">
        <f>SIN(G267)*K267+J267</f>
        <v>0</v>
      </c>
      <c r="N267" s="5">
        <f>L267-COS(G267)*Params!$F$8</f>
        <v>-0.19204200983331962</v>
      </c>
      <c r="O267" s="5">
        <f>M267-SIN(G267)*Params!$F$8</f>
        <v>1.9881276979316655</v>
      </c>
      <c r="P267" s="5">
        <f>D267+Params!$I$6</f>
        <v>7.208209810736582</v>
      </c>
      <c r="Q267" s="5">
        <f t="shared" si="70"/>
        <v>413.00000000000006</v>
      </c>
      <c r="R267" s="5">
        <f>A_X+COS(P267)*Params!$F$6</f>
        <v>0.023853349652721345</v>
      </c>
      <c r="S267" s="5">
        <f>A_Y+SIN(P267)*Params!$F$6</f>
        <v>4.011360057230151</v>
      </c>
      <c r="T267" s="5">
        <f t="shared" si="71"/>
        <v>2.0347186503200194</v>
      </c>
      <c r="U267" s="5">
        <f t="shared" si="72"/>
        <v>-1.6771021951194875</v>
      </c>
      <c r="V267" s="5">
        <f t="shared" si="73"/>
        <v>-96.09087759247252</v>
      </c>
      <c r="W267" s="5">
        <f>R267+COS(U267)*Params!$F$7</f>
        <v>-0.06530648504878486</v>
      </c>
      <c r="X267" s="5">
        <f>S267+SIN(U267)*Params!$F$7</f>
        <v>3.175811469491955</v>
      </c>
      <c r="Y267" s="5">
        <f>W267+COS(G267)*Params!$F$8</f>
        <v>-0.28290303078638757</v>
      </c>
      <c r="Z267" s="5">
        <f>X267+SIN(G267)*Params!$F$8</f>
        <v>1.1876837715602895</v>
      </c>
      <c r="AA267" s="1">
        <f t="shared" si="74"/>
        <v>0.019517972161438638</v>
      </c>
      <c r="AB267" s="1">
        <f t="shared" si="75"/>
        <v>0</v>
      </c>
      <c r="AC267">
        <f t="shared" si="76"/>
        <v>-0.3024210029478262</v>
      </c>
      <c r="AD267">
        <f t="shared" si="77"/>
        <v>1.1876837715602895</v>
      </c>
      <c r="AE267">
        <f t="shared" si="78"/>
        <v>1.5020512042516432</v>
      </c>
    </row>
    <row r="268" spans="1:31" ht="12.75">
      <c r="A268" s="1">
        <f t="shared" si="64"/>
        <v>0.0052631578947368585</v>
      </c>
      <c r="B268" s="1">
        <v>0</v>
      </c>
      <c r="C268">
        <v>264</v>
      </c>
      <c r="D268">
        <f t="shared" si="68"/>
        <v>4.60766922526503</v>
      </c>
      <c r="E268" s="2">
        <f>COS(D268+Params!$H$3)*A_LEN+A_X</f>
        <v>-0.11617023359944517</v>
      </c>
      <c r="F268" s="2">
        <f>SIN(D268+Params!$H$3)*A_LEN+A_Y</f>
        <v>2.530556288062732</v>
      </c>
      <c r="G268">
        <f t="shared" si="65"/>
        <v>-1.6761600170602833</v>
      </c>
      <c r="H268">
        <f t="shared" si="69"/>
        <v>-96.0368947661303</v>
      </c>
      <c r="I268" s="3">
        <f t="shared" si="66"/>
        <v>-0.2745158425417932</v>
      </c>
      <c r="J268" s="3">
        <f t="shared" si="67"/>
        <v>1.0332737222126553</v>
      </c>
      <c r="K268">
        <f>IF(AND(C268&gt;$H$366,C268&lt;$H$365),1,B_Y/COS(PI()/2+Data!G268)-BD_len)</f>
        <v>1.039035820422276</v>
      </c>
      <c r="L268">
        <f>COS(G268)*K268+I268</f>
        <v>-0.3837900440048938</v>
      </c>
      <c r="M268">
        <f>SIN(G268)*K268+J268</f>
        <v>0</v>
      </c>
      <c r="N268" s="5">
        <f>L268-COS(G268)*Params!$F$8</f>
        <v>-0.17345234569784146</v>
      </c>
      <c r="O268" s="5">
        <f>M268-SIN(G268)*Params!$F$8</f>
        <v>1.9889087592624484</v>
      </c>
      <c r="P268" s="5">
        <f>D268+Params!$I$6</f>
        <v>7.225663103256524</v>
      </c>
      <c r="Q268" s="5">
        <f t="shared" si="70"/>
        <v>414</v>
      </c>
      <c r="R268" s="5">
        <f>A_X+COS(P268)*Params!$F$6</f>
        <v>0.014870197339279911</v>
      </c>
      <c r="S268" s="5">
        <f>A_Y+SIN(P268)*Params!$F$6</f>
        <v>4.01800724027315</v>
      </c>
      <c r="T268" s="5">
        <f t="shared" si="71"/>
        <v>2.0378189384378347</v>
      </c>
      <c r="U268" s="5">
        <f t="shared" si="72"/>
        <v>-1.6633421512931494</v>
      </c>
      <c r="V268" s="5">
        <f t="shared" si="73"/>
        <v>-95.3024851553083</v>
      </c>
      <c r="W268" s="5">
        <f>R268+COS(U268)*Params!$F$7</f>
        <v>-0.06278437440788316</v>
      </c>
      <c r="X268" s="5">
        <f>S268+SIN(U268)*Params!$F$7</f>
        <v>3.1813109476543415</v>
      </c>
      <c r="Y268" s="5">
        <f>W268+COS(G268)*Params!$F$8</f>
        <v>-0.2731220727149355</v>
      </c>
      <c r="Z268" s="5">
        <f>X268+SIN(G268)*Params!$F$8</f>
        <v>1.1924021883918932</v>
      </c>
      <c r="AA268" s="1">
        <f t="shared" si="74"/>
        <v>0.009758986080719319</v>
      </c>
      <c r="AB268" s="1">
        <f t="shared" si="75"/>
        <v>0</v>
      </c>
      <c r="AC268">
        <f t="shared" si="76"/>
        <v>-0.28288105879565484</v>
      </c>
      <c r="AD268">
        <f t="shared" si="77"/>
        <v>1.1924021883918932</v>
      </c>
      <c r="AE268">
        <f t="shared" si="78"/>
        <v>1.5018446723071266</v>
      </c>
    </row>
    <row r="269" spans="1:31" ht="12.75">
      <c r="A269" s="1">
        <f t="shared" si="64"/>
        <v>0</v>
      </c>
      <c r="B269" s="1">
        <v>0</v>
      </c>
      <c r="C269">
        <v>265</v>
      </c>
      <c r="D269">
        <f t="shared" si="68"/>
        <v>4.625122517784973</v>
      </c>
      <c r="E269" s="2">
        <f>COS(D269+Params!$H$3)*A_LEN+A_X</f>
        <v>-0.0992884704095649</v>
      </c>
      <c r="F269" s="2">
        <f>SIN(D269+Params!$H$3)*A_LEN+A_Y</f>
        <v>2.5349852562064887</v>
      </c>
      <c r="G269">
        <f t="shared" si="65"/>
        <v>-1.6725232972605588</v>
      </c>
      <c r="H269">
        <f t="shared" si="69"/>
        <v>-95.82852607033442</v>
      </c>
      <c r="I269" s="3">
        <f t="shared" si="66"/>
        <v>-0.25281240597924337</v>
      </c>
      <c r="J269" s="3">
        <f t="shared" si="67"/>
        <v>1.0310183665694765</v>
      </c>
      <c r="K269">
        <f>IF(AND(C269&gt;$H$366,C269&lt;$H$365),1,B_Y/COS(PI()/2+Data!G269)-BD_len)</f>
        <v>1.0363761491190155</v>
      </c>
      <c r="L269">
        <f>COS(G269)*K269+I269</f>
        <v>-0.35805807220436275</v>
      </c>
      <c r="M269">
        <f>SIN(G269)*K269+J269</f>
        <v>0</v>
      </c>
      <c r="N269" s="5">
        <f>L269-COS(G269)*Params!$F$8</f>
        <v>-0.1549548527514937</v>
      </c>
      <c r="O269" s="5">
        <f>M269-SIN(G269)*Params!$F$8</f>
        <v>1.9896605444768412</v>
      </c>
      <c r="P269" s="5">
        <f>D269+Params!$I$6</f>
        <v>7.243116395776468</v>
      </c>
      <c r="Q269" s="5">
        <f t="shared" si="70"/>
        <v>415.00000000000006</v>
      </c>
      <c r="R269" s="5">
        <f>A_X+COS(P269)*Params!$F$6</f>
        <v>0.0057724038633164</v>
      </c>
      <c r="S269" s="5">
        <f>A_Y+SIN(P269)*Params!$F$6</f>
        <v>4.0244966332927135</v>
      </c>
      <c r="T269" s="5">
        <f t="shared" si="71"/>
        <v>2.0411739659731114</v>
      </c>
      <c r="U269" s="5">
        <f t="shared" si="72"/>
        <v>-1.6496204837431805</v>
      </c>
      <c r="V269" s="5">
        <f t="shared" si="73"/>
        <v>-94.51629151681347</v>
      </c>
      <c r="W269" s="5">
        <f>R269+COS(U269)*Params!$F$7</f>
        <v>-0.06039434934224336</v>
      </c>
      <c r="X269" s="5">
        <f>S269+SIN(U269)*Params!$F$7</f>
        <v>3.186813590987613</v>
      </c>
      <c r="Y269" s="5">
        <f>W269+COS(G269)*Params!$F$8</f>
        <v>-0.26349756879511244</v>
      </c>
      <c r="Z269" s="5">
        <f>X269+SIN(G269)*Params!$F$8</f>
        <v>1.1971530465107718</v>
      </c>
      <c r="AA269" s="1">
        <f t="shared" si="74"/>
        <v>0</v>
      </c>
      <c r="AB269" s="1">
        <f t="shared" si="75"/>
        <v>0</v>
      </c>
      <c r="AC269">
        <f t="shared" si="76"/>
        <v>-0.26349756879511244</v>
      </c>
      <c r="AD269">
        <f t="shared" si="77"/>
        <v>1.1971530465107718</v>
      </c>
      <c r="AE269">
        <f t="shared" si="78"/>
        <v>1.502606385530957</v>
      </c>
    </row>
    <row r="270" spans="1:31" ht="12.75">
      <c r="A270" s="1">
        <f t="shared" si="64"/>
        <v>-0.0052631578947368585</v>
      </c>
      <c r="B270" s="1">
        <v>0</v>
      </c>
      <c r="C270">
        <v>266</v>
      </c>
      <c r="D270">
        <f t="shared" si="68"/>
        <v>4.642575810304916</v>
      </c>
      <c r="E270" s="2">
        <f>COS(D270+Params!$H$3)*A_LEN+A_X</f>
        <v>-0.08248657454612962</v>
      </c>
      <c r="F270" s="2">
        <f>SIN(D270+Params!$H$3)*A_LEN+A_Y</f>
        <v>2.5397081771895125</v>
      </c>
      <c r="G270">
        <f t="shared" si="65"/>
        <v>-1.6689008025332408</v>
      </c>
      <c r="H270">
        <f t="shared" si="69"/>
        <v>-95.6209724111507</v>
      </c>
      <c r="I270" s="3">
        <f t="shared" si="66"/>
        <v>-0.23118585095608468</v>
      </c>
      <c r="J270" s="3">
        <f t="shared" si="67"/>
        <v>1.0288503142146892</v>
      </c>
      <c r="K270">
        <f>IF(AND(C270&gt;$H$366,C270&lt;$H$365),1,B_Y/COS(PI()/2+Data!G270)-BD_len)</f>
        <v>1.0338213258970184</v>
      </c>
      <c r="L270">
        <f>COS(G270)*K270+I270</f>
        <v>-0.3324457384723393</v>
      </c>
      <c r="M270">
        <f>SIN(G270)*K270+J270</f>
        <v>0</v>
      </c>
      <c r="N270" s="5">
        <f>L270-COS(G270)*Params!$F$8</f>
        <v>-0.1365513706938565</v>
      </c>
      <c r="O270" s="5">
        <f>M270-SIN(G270)*Params!$F$8</f>
        <v>1.9903832285951035</v>
      </c>
      <c r="P270" s="5">
        <f>D270+Params!$I$6</f>
        <v>7.26056968829641</v>
      </c>
      <c r="Q270" s="5">
        <f t="shared" si="70"/>
        <v>416</v>
      </c>
      <c r="R270" s="5">
        <f>A_X+COS(P270)*Params!$F$6</f>
        <v>-0.0034372594991423644</v>
      </c>
      <c r="S270" s="5">
        <f>A_Y+SIN(P270)*Params!$F$6</f>
        <v>4.030826259556862</v>
      </c>
      <c r="T270" s="5">
        <f t="shared" si="71"/>
        <v>2.044780459902619</v>
      </c>
      <c r="U270" s="5">
        <f t="shared" si="72"/>
        <v>-1.6359418596151614</v>
      </c>
      <c r="V270" s="5">
        <f t="shared" si="73"/>
        <v>-93.73256408473216</v>
      </c>
      <c r="W270" s="5">
        <f>R270+COS(U270)*Params!$F$7</f>
        <v>-0.05813982858527323</v>
      </c>
      <c r="X270" s="5">
        <f>S270+SIN(U270)*Params!$F$7</f>
        <v>3.1923165413480197</v>
      </c>
      <c r="Y270" s="5">
        <f>W270+COS(G270)*Params!$F$8</f>
        <v>-0.25403419636375607</v>
      </c>
      <c r="Z270" s="5">
        <f>X270+SIN(G270)*Params!$F$8</f>
        <v>1.2019333127529161</v>
      </c>
      <c r="AA270" s="1">
        <f t="shared" si="74"/>
        <v>-0.009758986080719319</v>
      </c>
      <c r="AB270" s="1">
        <f t="shared" si="75"/>
        <v>0</v>
      </c>
      <c r="AC270">
        <f t="shared" si="76"/>
        <v>-0.24427521028303675</v>
      </c>
      <c r="AD270">
        <f t="shared" si="77"/>
        <v>1.2019333127529161</v>
      </c>
      <c r="AE270">
        <f t="shared" si="78"/>
        <v>1.5043140666640211</v>
      </c>
    </row>
    <row r="271" spans="1:31" ht="12.75">
      <c r="A271" s="1">
        <f aca="true" t="shared" si="79" ref="A271:A302">1-(C271-170)*1/190-0.5</f>
        <v>-0.010526315789473717</v>
      </c>
      <c r="B271" s="1">
        <v>0</v>
      </c>
      <c r="C271">
        <v>267</v>
      </c>
      <c r="D271">
        <f t="shared" si="68"/>
        <v>4.6600291028248595</v>
      </c>
      <c r="E271" s="2">
        <f>COS(D271+Params!$H$3)*A_LEN+A_X</f>
        <v>-0.06576966402938317</v>
      </c>
      <c r="F271" s="2">
        <f>SIN(D271+Params!$H$3)*A_LEN+A_Y</f>
        <v>2.54472361236432</v>
      </c>
      <c r="G271">
        <f t="shared" si="65"/>
        <v>-1.6652931062378933</v>
      </c>
      <c r="H271">
        <f t="shared" si="69"/>
        <v>-95.41426663966232</v>
      </c>
      <c r="I271" s="3">
        <f t="shared" si="66"/>
        <v>-0.20963997860326689</v>
      </c>
      <c r="J271" s="3">
        <f t="shared" si="67"/>
        <v>1.026768995284435</v>
      </c>
      <c r="K271">
        <f>IF(AND(C271&gt;$H$366,C271&lt;$H$365),1,B_Y/COS(PI()/2+Data!G271)-BD_len)</f>
        <v>1.0313704537532722</v>
      </c>
      <c r="L271">
        <f>COS(G271)*K271+I271</f>
        <v>-0.306956180737463</v>
      </c>
      <c r="M271">
        <f>SIN(G271)*K271+J271</f>
        <v>0</v>
      </c>
      <c r="N271" s="5">
        <f>L271-COS(G271)*Params!$F$8</f>
        <v>-0.11824377040991946</v>
      </c>
      <c r="O271" s="5">
        <f>M271-SIN(G271)*Params!$F$8</f>
        <v>1.991077001571855</v>
      </c>
      <c r="P271" s="5">
        <f>D271+Params!$I$6</f>
        <v>7.278022980816354</v>
      </c>
      <c r="Q271" s="5">
        <f t="shared" si="70"/>
        <v>417</v>
      </c>
      <c r="R271" s="5">
        <f>A_X+COS(P271)*Params!$F$6</f>
        <v>-0.012755987395422053</v>
      </c>
      <c r="S271" s="5">
        <f>A_Y+SIN(P271)*Params!$F$6</f>
        <v>4.036994191000121</v>
      </c>
      <c r="T271" s="5">
        <f t="shared" si="71"/>
        <v>2.048634867018368</v>
      </c>
      <c r="U271" s="5">
        <f t="shared" si="72"/>
        <v>-1.6223108526218766</v>
      </c>
      <c r="V271" s="5">
        <f t="shared" si="73"/>
        <v>-92.95156491350363</v>
      </c>
      <c r="W271" s="5">
        <f>R271+COS(U271)*Params!$F$7</f>
        <v>-0.056024096685404264</v>
      </c>
      <c r="X271" s="5">
        <f>S271+SIN(U271)*Params!$F$7</f>
        <v>3.1978167429512805</v>
      </c>
      <c r="Y271" s="5">
        <f>W271+COS(G271)*Params!$F$8</f>
        <v>-0.2447365070129478</v>
      </c>
      <c r="Z271" s="5">
        <f>X271+SIN(G271)*Params!$F$8</f>
        <v>1.2067397413794254</v>
      </c>
      <c r="AA271" s="1">
        <f t="shared" si="74"/>
        <v>-0.019517972161438638</v>
      </c>
      <c r="AB271" s="1">
        <f t="shared" si="75"/>
        <v>0</v>
      </c>
      <c r="AC271">
        <f t="shared" si="76"/>
        <v>-0.22521853485150917</v>
      </c>
      <c r="AD271">
        <f t="shared" si="77"/>
        <v>1.2067397413794254</v>
      </c>
      <c r="AE271">
        <f t="shared" si="78"/>
        <v>1.506944191865143</v>
      </c>
    </row>
    <row r="272" spans="1:31" ht="12.75">
      <c r="A272" s="1">
        <f t="shared" si="79"/>
        <v>-0.015789473684210575</v>
      </c>
      <c r="B272" s="1">
        <v>0</v>
      </c>
      <c r="C272">
        <v>268</v>
      </c>
      <c r="D272">
        <f t="shared" si="68"/>
        <v>4.6774823953448035</v>
      </c>
      <c r="E272" s="2">
        <f>COS(D272+Params!$H$3)*A_LEN+A_X</f>
        <v>-0.049142830992222664</v>
      </c>
      <c r="F272" s="2">
        <f>SIN(D272+Params!$H$3)*A_LEN+A_Y</f>
        <v>2.5500300339807676</v>
      </c>
      <c r="G272">
        <f t="shared" si="65"/>
        <v>-1.661700786482342</v>
      </c>
      <c r="H272">
        <f t="shared" si="69"/>
        <v>-95.20844187900776</v>
      </c>
      <c r="I272" s="3">
        <f t="shared" si="66"/>
        <v>-0.18817861608276376</v>
      </c>
      <c r="J272" s="3">
        <f t="shared" si="67"/>
        <v>1.0247737952178726</v>
      </c>
      <c r="K272">
        <f>IF(AND(C272&gt;$H$366,C272&lt;$H$365),1,B_Y/COS(PI()/2+Data!G272)-BD_len)</f>
        <v>1.0290225943891995</v>
      </c>
      <c r="L272">
        <f>COS(G272)*K272+I272</f>
        <v>-0.2815925786271119</v>
      </c>
      <c r="M272">
        <f>SIN(G272)*K272+J272</f>
        <v>0</v>
      </c>
      <c r="N272" s="5">
        <f>L272-COS(G272)*Params!$F$8</f>
        <v>-0.10003395580640273</v>
      </c>
      <c r="O272" s="5">
        <f>M272-SIN(G272)*Params!$F$8</f>
        <v>1.9917420682607092</v>
      </c>
      <c r="P272" s="5">
        <f>D272+Params!$I$6</f>
        <v>7.295476273336298</v>
      </c>
      <c r="Q272" s="5">
        <f t="shared" si="70"/>
        <v>418.00000000000006</v>
      </c>
      <c r="R272" s="5">
        <f>A_X+COS(P272)*Params!$F$6</f>
        <v>-0.02218094125073189</v>
      </c>
      <c r="S272" s="5">
        <f>A_Y+SIN(P272)*Params!$F$6</f>
        <v>4.0429985488108215</v>
      </c>
      <c r="T272" s="5">
        <f t="shared" si="71"/>
        <v>2.052733358445329</v>
      </c>
      <c r="U272" s="5">
        <f t="shared" si="72"/>
        <v>-1.6087319361872168</v>
      </c>
      <c r="V272" s="5">
        <f t="shared" si="73"/>
        <v>-92.1735503114368</v>
      </c>
      <c r="W272" s="5">
        <f>R272+COS(U272)*Params!$F$7</f>
        <v>-0.054050291305346165</v>
      </c>
      <c r="X272" s="5">
        <f>S272+SIN(U272)*Params!$F$7</f>
        <v>3.203310950282422</v>
      </c>
      <c r="Y272" s="5">
        <f>W272+COS(G272)*Params!$F$8</f>
        <v>-0.23560891412605534</v>
      </c>
      <c r="Z272" s="5">
        <f>X272+SIN(G272)*Params!$F$8</f>
        <v>1.211568882021713</v>
      </c>
      <c r="AA272" s="1">
        <f t="shared" si="74"/>
        <v>-0.02927695824215796</v>
      </c>
      <c r="AB272" s="1">
        <f t="shared" si="75"/>
        <v>0</v>
      </c>
      <c r="AC272">
        <f t="shared" si="76"/>
        <v>-0.20633195588389738</v>
      </c>
      <c r="AD272">
        <f t="shared" si="77"/>
        <v>1.211568882021713</v>
      </c>
      <c r="AE272">
        <f t="shared" si="78"/>
        <v>1.510472031902218</v>
      </c>
    </row>
    <row r="273" spans="1:31" ht="12.75">
      <c r="A273" s="1">
        <f t="shared" si="79"/>
        <v>-0.021052631578947323</v>
      </c>
      <c r="B273" s="1">
        <v>0</v>
      </c>
      <c r="C273">
        <v>269</v>
      </c>
      <c r="D273">
        <f t="shared" si="68"/>
        <v>4.694935687864747</v>
      </c>
      <c r="E273" s="2">
        <f>COS(D273+Params!$H$3)*A_LEN+A_X</f>
        <v>-0.032611140129031935</v>
      </c>
      <c r="F273" s="2">
        <f>SIN(D273+Params!$H$3)*A_LEN+A_Y</f>
        <v>2.5556258256514344</v>
      </c>
      <c r="G273">
        <f t="shared" si="65"/>
        <v>-1.6581244263079948</v>
      </c>
      <c r="H273">
        <f t="shared" si="69"/>
        <v>-95.00353153499898</v>
      </c>
      <c r="I273" s="3">
        <f t="shared" si="66"/>
        <v>-0.16680561731091526</v>
      </c>
      <c r="J273" s="3">
        <f t="shared" si="67"/>
        <v>1.0228640548692622</v>
      </c>
      <c r="K273">
        <f>IF(AND(C273&gt;$H$366,C273&lt;$H$365),1,B_Y/COS(PI()/2+Data!G273)-BD_len)</f>
        <v>1.0267767682639404</v>
      </c>
      <c r="L273">
        <f>COS(G273)*K273+I273</f>
        <v>-0.2563581555382204</v>
      </c>
      <c r="M273">
        <f>SIN(G273)*K273+J273</f>
        <v>0</v>
      </c>
      <c r="N273" s="5">
        <f>L273-COS(G273)*Params!$F$8</f>
        <v>-0.0819238656414607</v>
      </c>
      <c r="O273" s="5">
        <f>M273-SIN(G273)*Params!$F$8</f>
        <v>1.9923786483769126</v>
      </c>
      <c r="P273" s="5">
        <f>D273+Params!$I$6</f>
        <v>7.3129295658562405</v>
      </c>
      <c r="Q273" s="5">
        <f t="shared" si="70"/>
        <v>419</v>
      </c>
      <c r="R273" s="5">
        <f>A_X+COS(P273)*Params!$F$6</f>
        <v>-0.03170925013282494</v>
      </c>
      <c r="S273" s="5">
        <f>A_Y+SIN(P273)*Params!$F$6</f>
        <v>4.048837504003409</v>
      </c>
      <c r="T273" s="5">
        <f t="shared" si="71"/>
        <v>2.0570718345491286</v>
      </c>
      <c r="U273" s="5">
        <f t="shared" si="72"/>
        <v>-1.5952094770860723</v>
      </c>
      <c r="V273" s="5">
        <f t="shared" si="73"/>
        <v>-91.39877047630294</v>
      </c>
      <c r="W273" s="5">
        <f>R273+COS(U273)*Params!$F$7</f>
        <v>-0.05222139130030547</v>
      </c>
      <c r="X273" s="5">
        <f>S273+SIN(U273)*Params!$F$7</f>
        <v>3.2087957367917896</v>
      </c>
      <c r="Y273" s="5">
        <f>W273+COS(G273)*Params!$F$8</f>
        <v>-0.22665568119706514</v>
      </c>
      <c r="Z273" s="5">
        <f>X273+SIN(G273)*Params!$F$8</f>
        <v>1.216417088414877</v>
      </c>
      <c r="AA273" s="1">
        <f t="shared" si="74"/>
        <v>-0.03903594432287707</v>
      </c>
      <c r="AB273" s="1">
        <f t="shared" si="75"/>
        <v>0</v>
      </c>
      <c r="AC273">
        <f t="shared" si="76"/>
        <v>-0.18761973687418806</v>
      </c>
      <c r="AD273">
        <f t="shared" si="77"/>
        <v>1.216417088414877</v>
      </c>
      <c r="AE273">
        <f t="shared" si="78"/>
        <v>1.5148716986524664</v>
      </c>
    </row>
    <row r="274" spans="1:31" ht="12.75">
      <c r="A274" s="1">
        <f t="shared" si="79"/>
        <v>-0.02631578947368418</v>
      </c>
      <c r="B274" s="1">
        <v>0</v>
      </c>
      <c r="C274">
        <v>270</v>
      </c>
      <c r="D274">
        <f t="shared" si="68"/>
        <v>4.71238898038469</v>
      </c>
      <c r="E274" s="2">
        <f>COS(D274+Params!$H$3)*A_LEN+A_X</f>
        <v>-0.016179627153007636</v>
      </c>
      <c r="F274" s="2">
        <f>SIN(D274+Params!$H$3)*A_LEN+A_Y</f>
        <v>2.561509282843966</v>
      </c>
      <c r="G274">
        <f t="shared" si="65"/>
        <v>-1.654564613876571</v>
      </c>
      <c r="H274">
        <f t="shared" si="69"/>
        <v>-94.7995693068202</v>
      </c>
      <c r="I274" s="3">
        <f t="shared" si="66"/>
        <v>-0.1455248636953823</v>
      </c>
      <c r="J274" s="3">
        <f t="shared" si="67"/>
        <v>1.0210390706267507</v>
      </c>
      <c r="K274">
        <f>IF(AND(C274&gt;$H$366,C274&lt;$H$365),1,B_Y/COS(PI()/2+Data!G274)-BD_len)</f>
        <v>1.0246319546367548</v>
      </c>
      <c r="L274">
        <f>COS(G274)*K274+I274</f>
        <v>-0.23125618070614012</v>
      </c>
      <c r="M274">
        <f>SIN(G274)*K274+J274</f>
        <v>0</v>
      </c>
      <c r="N274" s="5">
        <f>L274-COS(G274)*Params!$F$8</f>
        <v>-0.06391547534789141</v>
      </c>
      <c r="O274" s="5">
        <f>M274-SIN(G274)*Params!$F$8</f>
        <v>1.99298697645775</v>
      </c>
      <c r="P274" s="5">
        <f>D274+Params!$I$6</f>
        <v>7.3303828583761845</v>
      </c>
      <c r="Q274" s="5">
        <f t="shared" si="70"/>
        <v>420.00000000000006</v>
      </c>
      <c r="R274" s="5">
        <f>A_X+COS(P274)*Params!$F$6</f>
        <v>-0.04133801162651507</v>
      </c>
      <c r="S274" s="5">
        <f>A_Y+SIN(P274)*Params!$F$6</f>
        <v>4.054509277975569</v>
      </c>
      <c r="T274" s="5">
        <f t="shared" si="71"/>
        <v>2.0616459302031998</v>
      </c>
      <c r="U274" s="5">
        <f t="shared" si="72"/>
        <v>-1.581747729601229</v>
      </c>
      <c r="V274" s="5">
        <f t="shared" si="73"/>
        <v>-90.62746916055058</v>
      </c>
      <c r="W274" s="5">
        <f>R274+COS(U274)*Params!$F$7</f>
        <v>-0.05054020563055825</v>
      </c>
      <c r="X274" s="5">
        <f>S274+SIN(U274)*Params!$F$7</f>
        <v>3.2142675043051536</v>
      </c>
      <c r="Y274" s="5">
        <f>W274+COS(G274)*Params!$F$8</f>
        <v>-0.21788091098880696</v>
      </c>
      <c r="Z274" s="5">
        <f>X274+SIN(G274)*Params!$F$8</f>
        <v>1.2212805278474037</v>
      </c>
      <c r="AA274" s="1">
        <f t="shared" si="74"/>
        <v>-0.04879493040359639</v>
      </c>
      <c r="AB274" s="1">
        <f t="shared" si="75"/>
        <v>0</v>
      </c>
      <c r="AC274">
        <f t="shared" si="76"/>
        <v>-0.16908598058521057</v>
      </c>
      <c r="AD274">
        <f t="shared" si="77"/>
        <v>1.2212805278474037</v>
      </c>
      <c r="AE274">
        <f t="shared" si="78"/>
        <v>1.5201161965296952</v>
      </c>
    </row>
    <row r="275" spans="1:31" ht="12.75">
      <c r="A275" s="1">
        <f t="shared" si="79"/>
        <v>-0.03157894736842104</v>
      </c>
      <c r="B275" s="1">
        <v>0</v>
      </c>
      <c r="C275">
        <v>271</v>
      </c>
      <c r="D275">
        <f t="shared" si="68"/>
        <v>4.729842272904633</v>
      </c>
      <c r="E275" s="2">
        <f>COS(D275+Params!$H$3)*A_LEN+A_X</f>
        <v>0.0001467027378222463</v>
      </c>
      <c r="F275" s="2">
        <f>SIN(D275+Params!$H$3)*A_LEN+A_Y</f>
        <v>2.567678613400307</v>
      </c>
      <c r="G275">
        <f t="shared" si="65"/>
        <v>-1.6510219426581976</v>
      </c>
      <c r="H275">
        <f t="shared" si="69"/>
        <v>-94.59658919780493</v>
      </c>
      <c r="I275" s="3">
        <f t="shared" si="66"/>
        <v>-0.12434026488569128</v>
      </c>
      <c r="J275" s="3">
        <f t="shared" si="67"/>
        <v>1.0192980945385361</v>
      </c>
      <c r="K275">
        <f>IF(AND(C275&gt;$H$366,C275&lt;$H$365),1,B_Y/COS(PI()/2+Data!G275)-BD_len)</f>
        <v>1.0225870915998003</v>
      </c>
      <c r="L275">
        <f>COS(G275)*K275+I275</f>
        <v>-0.2062899712710482</v>
      </c>
      <c r="M275">
        <f>SIN(G275)*K275+J275</f>
        <v>0</v>
      </c>
      <c r="N275" s="5">
        <f>L275-COS(G275)*Params!$F$8</f>
        <v>-0.04601079884936318</v>
      </c>
      <c r="O275" s="5">
        <f>M275-SIN(G275)*Params!$F$8</f>
        <v>1.9935673018204878</v>
      </c>
      <c r="P275" s="5">
        <f>D275+Params!$I$6</f>
        <v>7.347836150896127</v>
      </c>
      <c r="Q275" s="5">
        <f t="shared" si="70"/>
        <v>420.99999999999994</v>
      </c>
      <c r="R275" s="5">
        <f>A_X+COS(P275)*Params!$F$6</f>
        <v>-0.05106429271777324</v>
      </c>
      <c r="S275" s="5">
        <f>A_Y+SIN(P275)*Params!$F$6</f>
        <v>4.060012143050006</v>
      </c>
      <c r="T275" s="5">
        <f t="shared" si="71"/>
        <v>2.0664510203835866</v>
      </c>
      <c r="U275" s="5">
        <f t="shared" si="72"/>
        <v>-1.5683508302137552</v>
      </c>
      <c r="V275" s="5">
        <f t="shared" si="73"/>
        <v>-89.85988336708692</v>
      </c>
      <c r="W275" s="5">
        <f>R275+COS(U275)*Params!$F$7</f>
        <v>-0.04900936315511217</v>
      </c>
      <c r="X275" s="5">
        <f>S275+SIN(U275)*Params!$F$7</f>
        <v>3.219722493072222</v>
      </c>
      <c r="Y275" s="5">
        <f>W275+COS(G275)*Params!$F$8</f>
        <v>-0.2092885355767972</v>
      </c>
      <c r="Z275" s="5">
        <f>X275+SIN(G275)*Params!$F$8</f>
        <v>1.2261551912517343</v>
      </c>
      <c r="AA275" s="1">
        <f t="shared" si="74"/>
        <v>-0.05855391648431571</v>
      </c>
      <c r="AB275" s="1">
        <f t="shared" si="75"/>
        <v>0</v>
      </c>
      <c r="AC275">
        <f t="shared" si="76"/>
        <v>-0.15073461909248148</v>
      </c>
      <c r="AD275">
        <f t="shared" si="77"/>
        <v>1.2261551912517343</v>
      </c>
      <c r="AE275">
        <f t="shared" si="78"/>
        <v>1.5261774784265327</v>
      </c>
    </row>
    <row r="276" spans="1:31" ht="12.75">
      <c r="A276" s="1">
        <f t="shared" si="79"/>
        <v>-0.0368421052631579</v>
      </c>
      <c r="B276" s="1">
        <v>0</v>
      </c>
      <c r="C276">
        <v>272</v>
      </c>
      <c r="D276">
        <f t="shared" si="68"/>
        <v>4.747295565424577</v>
      </c>
      <c r="E276" s="2">
        <f>COS(D276+Params!$H$3)*A_LEN+A_X</f>
        <v>0.016362876385216163</v>
      </c>
      <c r="F276" s="2">
        <f>SIN(D276+Params!$H$3)*A_LEN+A_Y</f>
        <v>2.574131938082606</v>
      </c>
      <c r="G276">
        <f t="shared" si="65"/>
        <v>-1.6474970116209307</v>
      </c>
      <c r="H276">
        <f t="shared" si="69"/>
        <v>-94.39462552629487</v>
      </c>
      <c r="I276" s="3">
        <f t="shared" si="66"/>
        <v>-0.10325575953799293</v>
      </c>
      <c r="J276" s="3">
        <f t="shared" si="67"/>
        <v>1.0176403344472078</v>
      </c>
      <c r="K276">
        <f>IF(AND(C276&gt;$H$366,C276&lt;$H$365),1,B_Y/COS(PI()/2+Data!G276)-BD_len)</f>
        <v>1.0206410761027094</v>
      </c>
      <c r="L276">
        <f>COS(G276)*K276+I276</f>
        <v>-0.18146289434212506</v>
      </c>
      <c r="M276">
        <f>SIN(G276)*K276+J276</f>
        <v>0</v>
      </c>
      <c r="N276" s="5">
        <f>L276-COS(G276)*Params!$F$8</f>
        <v>-0.02821189036967281</v>
      </c>
      <c r="O276" s="5">
        <f>M276-SIN(G276)*Params!$F$8</f>
        <v>1.9941198885175975</v>
      </c>
      <c r="P276" s="5">
        <f>D276+Params!$I$6</f>
        <v>7.365289443416071</v>
      </c>
      <c r="Q276" s="5">
        <f t="shared" si="70"/>
        <v>422</v>
      </c>
      <c r="R276" s="5">
        <f>A_X+COS(P276)*Params!$F$6</f>
        <v>-0.06088513068716056</v>
      </c>
      <c r="S276" s="5">
        <f>A_Y+SIN(P276)*Params!$F$6</f>
        <v>4.06534442300071</v>
      </c>
      <c r="T276" s="5">
        <f t="shared" si="71"/>
        <v>2.071482226058826</v>
      </c>
      <c r="U276" s="5">
        <f t="shared" si="72"/>
        <v>-1.5550227928393752</v>
      </c>
      <c r="V276" s="5">
        <f t="shared" si="73"/>
        <v>-89.09624307634233</v>
      </c>
      <c r="W276" s="5">
        <f>R276+COS(U276)*Params!$F$7</f>
        <v>-0.047631303344844854</v>
      </c>
      <c r="X276" s="5">
        <f>S276+SIN(U276)*Params!$F$7</f>
        <v>3.22515679237522</v>
      </c>
      <c r="Y276" s="5">
        <f>W276+COS(G276)*Params!$F$8</f>
        <v>-0.20088230731729712</v>
      </c>
      <c r="Z276" s="5">
        <f>X276+SIN(G276)*Params!$F$8</f>
        <v>1.2310369038576223</v>
      </c>
      <c r="AA276" s="1">
        <f t="shared" si="74"/>
        <v>-0.06831290256503503</v>
      </c>
      <c r="AB276" s="1">
        <f t="shared" si="75"/>
        <v>0</v>
      </c>
      <c r="AC276">
        <f t="shared" si="76"/>
        <v>-0.1325694047522621</v>
      </c>
      <c r="AD276">
        <f t="shared" si="77"/>
        <v>1.2310369038576223</v>
      </c>
      <c r="AE276">
        <f t="shared" si="78"/>
        <v>1.53302650573573</v>
      </c>
    </row>
    <row r="277" spans="1:31" ht="12.75">
      <c r="A277" s="1">
        <f t="shared" si="79"/>
        <v>-0.04210526315789476</v>
      </c>
      <c r="B277" s="1">
        <v>0</v>
      </c>
      <c r="C277">
        <v>273</v>
      </c>
      <c r="D277">
        <f t="shared" si="68"/>
        <v>4.76474885794452</v>
      </c>
      <c r="E277" s="2">
        <f>COS(D277+Params!$H$3)*A_LEN+A_X</f>
        <v>0.032463954185591504</v>
      </c>
      <c r="F277" s="2">
        <f>SIN(D277+Params!$H$3)*A_LEN+A_Y</f>
        <v>2.580867291145651</v>
      </c>
      <c r="G277">
        <f t="shared" si="65"/>
        <v>-1.6439904254216882</v>
      </c>
      <c r="H277">
        <f t="shared" si="69"/>
        <v>-94.19371293657946</v>
      </c>
      <c r="I277" s="3">
        <f t="shared" si="66"/>
        <v>-0.08227531609420435</v>
      </c>
      <c r="J277" s="3">
        <f t="shared" si="67"/>
        <v>1.0160649541330162</v>
      </c>
      <c r="K277">
        <f>IF(AND(C277&gt;$H$366,C277&lt;$H$365),1,B_Y/COS(PI()/2+Data!G277)-BD_len)</f>
        <v>1.0187927639703878</v>
      </c>
      <c r="L277">
        <f>COS(G277)*K277+I277</f>
        <v>-0.15677836905913314</v>
      </c>
      <c r="M277">
        <f>SIN(G277)*K277+J277</f>
        <v>0</v>
      </c>
      <c r="N277" s="5">
        <f>L277-COS(G277)*Params!$F$8</f>
        <v>-0.010520846234610415</v>
      </c>
      <c r="O277" s="5">
        <f>M277-SIN(G277)*Params!$F$8</f>
        <v>1.9946450152889947</v>
      </c>
      <c r="P277" s="5">
        <f>D277+Params!$I$6</f>
        <v>7.382742735936015</v>
      </c>
      <c r="Q277" s="5">
        <f t="shared" si="70"/>
        <v>423.00000000000006</v>
      </c>
      <c r="R277" s="5">
        <f>A_X+COS(P277)*Params!$F$6</f>
        <v>-0.07079753401229388</v>
      </c>
      <c r="S277" s="5">
        <f>A_Y+SIN(P277)*Params!$F$6</f>
        <v>4.070504493563554</v>
      </c>
      <c r="T277" s="5">
        <f t="shared" si="71"/>
        <v>2.0767344203416513</v>
      </c>
      <c r="U277" s="5">
        <f t="shared" si="72"/>
        <v>-1.5417675046189696</v>
      </c>
      <c r="V277" s="5">
        <f t="shared" si="73"/>
        <v>-88.33677100508362</v>
      </c>
      <c r="W277" s="5">
        <f>R277+COS(U277)*Params!$F$7</f>
        <v>-0.046408267944660554</v>
      </c>
      <c r="X277" s="5">
        <f>S277+SIN(U277)*Params!$F$7</f>
        <v>3.230566351617389</v>
      </c>
      <c r="Y277" s="5">
        <f>W277+COS(G277)*Params!$F$8</f>
        <v>-0.19266579076918328</v>
      </c>
      <c r="Z277" s="5">
        <f>X277+SIN(G277)*Params!$F$8</f>
        <v>1.2359213363283943</v>
      </c>
      <c r="AA277" s="1">
        <f t="shared" si="74"/>
        <v>-0.07807188864575434</v>
      </c>
      <c r="AB277" s="1">
        <f t="shared" si="75"/>
        <v>0</v>
      </c>
      <c r="AC277">
        <f t="shared" si="76"/>
        <v>-0.11459390212342893</v>
      </c>
      <c r="AD277">
        <f t="shared" si="77"/>
        <v>1.2359213363283943</v>
      </c>
      <c r="AE277">
        <f t="shared" si="78"/>
        <v>1.540633311995638</v>
      </c>
    </row>
    <row r="278" spans="1:31" ht="12.75">
      <c r="A278" s="1">
        <f t="shared" si="79"/>
        <v>-0.047368421052631615</v>
      </c>
      <c r="B278" s="1">
        <v>0</v>
      </c>
      <c r="C278">
        <v>274</v>
      </c>
      <c r="D278">
        <f t="shared" si="68"/>
        <v>4.782202150464463</v>
      </c>
      <c r="E278" s="2">
        <f>COS(D278+Params!$H$3)*A_LEN+A_X</f>
        <v>0.048445031594662624</v>
      </c>
      <c r="F278" s="2">
        <f>SIN(D278+Params!$H$3)*A_LEN+A_Y</f>
        <v>2.587882620935646</v>
      </c>
      <c r="G278">
        <f t="shared" si="65"/>
        <v>-1.6405027945986084</v>
      </c>
      <c r="H278">
        <f t="shared" si="69"/>
        <v>-93.99388640991724</v>
      </c>
      <c r="I278" s="3">
        <f t="shared" si="66"/>
        <v>-0.0614029335759102</v>
      </c>
      <c r="J278" s="3">
        <f t="shared" si="67"/>
        <v>1.0145710734669517</v>
      </c>
      <c r="K278">
        <f>IF(AND(C278&gt;$H$366,C278&lt;$H$365),1,B_Y/COS(PI()/2+Data!G278)-BD_len)</f>
        <v>1.0170409699155423</v>
      </c>
      <c r="L278">
        <f>COS(G278)*K278+I278</f>
        <v>-0.13223986865121642</v>
      </c>
      <c r="M278">
        <f>SIN(G278)*K278+J278</f>
        <v>0</v>
      </c>
      <c r="N278" s="5">
        <f>L278-COS(G278)*Params!$F$8</f>
        <v>0.00706019333387492</v>
      </c>
      <c r="O278" s="5">
        <f>M278-SIN(G278)*Params!$F$8</f>
        <v>1.995142975511016</v>
      </c>
      <c r="P278" s="5">
        <f>D278+Params!$I$6</f>
        <v>7.400196028455957</v>
      </c>
      <c r="Q278" s="5">
        <f t="shared" si="70"/>
        <v>424</v>
      </c>
      <c r="R278" s="5">
        <f>A_X+COS(P278)*Params!$F$6</f>
        <v>-0.08079848327909583</v>
      </c>
      <c r="S278" s="5">
        <f>A_Y+SIN(P278)*Params!$F$6</f>
        <v>4.075490782931057</v>
      </c>
      <c r="T278" s="5">
        <f t="shared" si="71"/>
        <v>2.0822022348690234</v>
      </c>
      <c r="U278" s="5">
        <f t="shared" si="72"/>
        <v>-1.5285887222672916</v>
      </c>
      <c r="V278" s="5">
        <f t="shared" si="73"/>
        <v>-87.58168239721097</v>
      </c>
      <c r="W278" s="5">
        <f>R278+COS(U278)*Params!$F$7</f>
        <v>-0.04534229360571278</v>
      </c>
      <c r="X278" s="5">
        <f>S278+SIN(U278)*Params!$F$7</f>
        <v>3.2359469918104633</v>
      </c>
      <c r="Y278" s="5">
        <f>W278+COS(G278)*Params!$F$8</f>
        <v>-0.1846423555908041</v>
      </c>
      <c r="Z278" s="5">
        <f>X278+SIN(G278)*Params!$F$8</f>
        <v>1.2408040162994474</v>
      </c>
      <c r="AA278" s="1">
        <f t="shared" si="74"/>
        <v>-0.08783087472647366</v>
      </c>
      <c r="AB278" s="1">
        <f t="shared" si="75"/>
        <v>0</v>
      </c>
      <c r="AC278">
        <f t="shared" si="76"/>
        <v>-0.09681148086433045</v>
      </c>
      <c r="AD278">
        <f t="shared" si="77"/>
        <v>1.2408040162994474</v>
      </c>
      <c r="AE278">
        <f t="shared" si="78"/>
        <v>1.5489670696919837</v>
      </c>
    </row>
    <row r="279" spans="1:31" ht="12.75">
      <c r="A279" s="1">
        <f t="shared" si="79"/>
        <v>-0.052631578947368474</v>
      </c>
      <c r="B279" s="1">
        <v>0</v>
      </c>
      <c r="C279">
        <v>275</v>
      </c>
      <c r="D279">
        <f t="shared" si="68"/>
        <v>4.799655442984406</v>
      </c>
      <c r="E279" s="2">
        <f>COS(D279+Params!$H$3)*A_LEN+A_X</f>
        <v>0.0643012406214647</v>
      </c>
      <c r="F279" s="2">
        <f>SIN(D279+Params!$H$3)*A_LEN+A_Y</f>
        <v>2.5951757905151887</v>
      </c>
      <c r="G279">
        <f t="shared" si="65"/>
        <v>-1.6370347357648107</v>
      </c>
      <c r="H279">
        <f t="shared" si="69"/>
        <v>-93.79518127563757</v>
      </c>
      <c r="I279" s="3">
        <f t="shared" si="66"/>
        <v>-0.04064264239316728</v>
      </c>
      <c r="J279" s="3">
        <f t="shared" si="67"/>
        <v>1.0131577685744828</v>
      </c>
      <c r="K279">
        <f>IF(AND(C279&gt;$H$366,C279&lt;$H$365),1,B_Y/COS(PI()/2+Data!G279)-BD_len)</f>
        <v>1.0153844675475012</v>
      </c>
      <c r="L279">
        <f>COS(G279)*K279+I279</f>
        <v>-0.10785092249241347</v>
      </c>
      <c r="M279">
        <f>SIN(G279)*K279+J279</f>
        <v>0</v>
      </c>
      <c r="N279" s="5">
        <f>L279-COS(G279)*Params!$F$8</f>
        <v>0.024529042431763556</v>
      </c>
      <c r="O279" s="5">
        <f>M279-SIN(G279)*Params!$F$8</f>
        <v>1.9956140771418391</v>
      </c>
      <c r="P279" s="5">
        <f>D279+Params!$I$6</f>
        <v>7.417649320975901</v>
      </c>
      <c r="Q279" s="5">
        <f t="shared" si="70"/>
        <v>425</v>
      </c>
      <c r="R279" s="5">
        <f>A_X+COS(P279)*Params!$F$6</f>
        <v>-0.09088493210154025</v>
      </c>
      <c r="S279" s="5">
        <f>A_Y+SIN(P279)*Params!$F$6</f>
        <v>4.080301772231175</v>
      </c>
      <c r="T279" s="5">
        <f t="shared" si="71"/>
        <v>2.087880066377009</v>
      </c>
      <c r="U279" s="5">
        <f t="shared" si="72"/>
        <v>-1.5154900689799642</v>
      </c>
      <c r="V279" s="5">
        <f t="shared" si="73"/>
        <v>-86.83118484654194</v>
      </c>
      <c r="W279" s="5">
        <f>R279+COS(U279)*Params!$F$7</f>
        <v>-0.04443520550022769</v>
      </c>
      <c r="X279" s="5">
        <f>S279+SIN(U279)*Params!$F$7</f>
        <v>3.2412944173802436</v>
      </c>
      <c r="Y279" s="5">
        <f>W279+COS(G279)*Params!$F$8</f>
        <v>-0.17681517042440473</v>
      </c>
      <c r="Z279" s="5">
        <f>X279+SIN(G279)*Params!$F$8</f>
        <v>1.2456803402384045</v>
      </c>
      <c r="AA279" s="1">
        <f t="shared" si="74"/>
        <v>-0.097589860807193</v>
      </c>
      <c r="AB279" s="1">
        <f t="shared" si="75"/>
        <v>0</v>
      </c>
      <c r="AC279">
        <f t="shared" si="76"/>
        <v>-0.07922530961721173</v>
      </c>
      <c r="AD279">
        <f t="shared" si="77"/>
        <v>1.2456803402384045</v>
      </c>
      <c r="AE279">
        <f t="shared" si="78"/>
        <v>1.5579961597404102</v>
      </c>
    </row>
    <row r="280" spans="1:31" ht="12.75">
      <c r="A280" s="1">
        <f t="shared" si="79"/>
        <v>-0.05789473684210522</v>
      </c>
      <c r="B280" s="1">
        <v>0</v>
      </c>
      <c r="C280">
        <v>276</v>
      </c>
      <c r="D280">
        <f t="shared" si="68"/>
        <v>4.817108735504349</v>
      </c>
      <c r="E280" s="2">
        <f>COS(D280+Params!$H$3)*A_LEN+A_X</f>
        <v>0.0800277513111125</v>
      </c>
      <c r="F280" s="2">
        <f>SIN(D280+Params!$H$3)*A_LEN+A_Y</f>
        <v>2.6027445783141694</v>
      </c>
      <c r="G280">
        <f t="shared" si="65"/>
        <v>-1.6335868718035942</v>
      </c>
      <c r="H280">
        <f t="shared" si="69"/>
        <v>-93.59763322232462</v>
      </c>
      <c r="I280" s="3">
        <f t="shared" si="66"/>
        <v>-0.019998505168727587</v>
      </c>
      <c r="J280" s="3">
        <f t="shared" si="67"/>
        <v>1.011824072010886</v>
      </c>
      <c r="K280">
        <f>IF(AND(C280&gt;$H$366,C280&lt;$H$365),1,B_Y/COS(PI()/2+Data!G280)-BD_len)</f>
        <v>1.0138219893789921</v>
      </c>
      <c r="L280">
        <f>COS(G280)*K280+I280</f>
        <v>-0.0836151181537537</v>
      </c>
      <c r="M280">
        <f>SIN(G280)*K280+J280</f>
        <v>0</v>
      </c>
      <c r="N280" s="5">
        <f>L280-COS(G280)*Params!$F$8</f>
        <v>0.04188346769561009</v>
      </c>
      <c r="O280" s="5">
        <f>M280-SIN(G280)*Params!$F$8</f>
        <v>1.996058642663038</v>
      </c>
      <c r="P280" s="5">
        <f>D280+Params!$I$6</f>
        <v>7.435102613495843</v>
      </c>
      <c r="Q280" s="5">
        <f t="shared" si="70"/>
        <v>425.99999999999994</v>
      </c>
      <c r="R280" s="5">
        <f>A_X+COS(P280)*Params!$F$6</f>
        <v>-0.10105380804960434</v>
      </c>
      <c r="S280" s="5">
        <f>A_Y+SIN(P280)*Params!$F$6</f>
        <v>4.084935995989961</v>
      </c>
      <c r="T280" s="5">
        <f t="shared" si="71"/>
        <v>2.0937620834372646</v>
      </c>
      <c r="U280" s="5">
        <f t="shared" si="72"/>
        <v>-1.5024750318951938</v>
      </c>
      <c r="V280" s="5">
        <f t="shared" si="73"/>
        <v>-86.08547815137835</v>
      </c>
      <c r="W280" s="5">
        <f>R280+COS(U280)*Params!$F$7</f>
        <v>-0.04368861192343829</v>
      </c>
      <c r="X280" s="5">
        <f>S280+SIN(U280)*Params!$F$7</f>
        <v>3.2466042282102237</v>
      </c>
      <c r="Y280" s="5">
        <f>W280+COS(G280)*Params!$F$8</f>
        <v>-0.16918719777280208</v>
      </c>
      <c r="Z280" s="5">
        <f>X280+SIN(G280)*Params!$F$8</f>
        <v>1.2505455855471856</v>
      </c>
      <c r="AA280" s="1">
        <f t="shared" si="74"/>
        <v>-0.1073488468879121</v>
      </c>
      <c r="AB280" s="1">
        <f t="shared" si="75"/>
        <v>0</v>
      </c>
      <c r="AC280">
        <f t="shared" si="76"/>
        <v>-0.06183835088488998</v>
      </c>
      <c r="AD280">
        <f t="shared" si="77"/>
        <v>1.2505455855471856</v>
      </c>
      <c r="AE280">
        <f t="shared" si="78"/>
        <v>1.5676882431717163</v>
      </c>
    </row>
    <row r="281" spans="1:31" ht="12.75">
      <c r="A281" s="1">
        <f t="shared" si="79"/>
        <v>-0.06315789473684208</v>
      </c>
      <c r="B281" s="1">
        <v>0</v>
      </c>
      <c r="C281">
        <v>277</v>
      </c>
      <c r="D281">
        <f t="shared" si="68"/>
        <v>4.834562028024293</v>
      </c>
      <c r="E281" s="2">
        <f>COS(D281+Params!$H$3)*A_LEN+A_X</f>
        <v>0.09561977321610382</v>
      </c>
      <c r="F281" s="2">
        <f>SIN(D281+Params!$H$3)*A_LEN+A_Y</f>
        <v>2.6105866788065044</v>
      </c>
      <c r="G281">
        <f t="shared" si="65"/>
        <v>-1.6301598320650061</v>
      </c>
      <c r="H281">
        <f t="shared" si="69"/>
        <v>-93.4012783090799</v>
      </c>
      <c r="I281" s="3">
        <f t="shared" si="66"/>
        <v>0.000525382422404741</v>
      </c>
      <c r="J281" s="3">
        <f t="shared" si="67"/>
        <v>1.0105689729491552</v>
      </c>
      <c r="K281">
        <f>IF(AND(C281&gt;$H$366,C281&lt;$H$365),1,B_Y/COS(PI()/2+Data!G281)-BD_len)</f>
        <v>1.0123522268325562</v>
      </c>
      <c r="L281">
        <f>COS(G281)*K281+I281</f>
        <v>-0.059536103451041364</v>
      </c>
      <c r="M281">
        <f>SIN(G281)*K281+J281</f>
        <v>0</v>
      </c>
      <c r="N281" s="5">
        <f>L281-COS(G281)*Params!$F$8</f>
        <v>0.05912118653461165</v>
      </c>
      <c r="O281" s="5">
        <f>M281-SIN(G281)*Params!$F$8</f>
        <v>1.9964770090169484</v>
      </c>
      <c r="P281" s="5">
        <f>D281+Params!$I$6</f>
        <v>7.452555906015787</v>
      </c>
      <c r="Q281" s="5">
        <f t="shared" si="70"/>
        <v>427</v>
      </c>
      <c r="R281" s="5">
        <f>A_X+COS(P281)*Params!$F$6</f>
        <v>-0.11130201358516817</v>
      </c>
      <c r="S281" s="5">
        <f>A_Y+SIN(P281)*Params!$F$6</f>
        <v>4.089392042577968</v>
      </c>
      <c r="T281" s="5">
        <f t="shared" si="71"/>
        <v>2.0998422333224918</v>
      </c>
      <c r="U281" s="5">
        <f t="shared" si="72"/>
        <v>-1.489546960102813</v>
      </c>
      <c r="V281" s="5">
        <f t="shared" si="73"/>
        <v>-85.3447542004328</v>
      </c>
      <c r="W281" s="5">
        <f>R281+COS(U281)*Params!$F$7</f>
        <v>-0.043103899879167684</v>
      </c>
      <c r="X281" s="5">
        <f>S281+SIN(U281)*Params!$F$7</f>
        <v>3.2518719318449554</v>
      </c>
      <c r="Y281" s="5">
        <f>W281+COS(G281)*Params!$F$8</f>
        <v>-0.1617611898648207</v>
      </c>
      <c r="Z281" s="5">
        <f>X281+SIN(G281)*Params!$F$8</f>
        <v>1.255394922828007</v>
      </c>
      <c r="AA281" s="1">
        <f t="shared" si="74"/>
        <v>-0.11710783296863142</v>
      </c>
      <c r="AB281" s="1">
        <f t="shared" si="75"/>
        <v>0</v>
      </c>
      <c r="AC281">
        <f t="shared" si="76"/>
        <v>-0.04465335689618927</v>
      </c>
      <c r="AD281">
        <f t="shared" si="77"/>
        <v>1.255394922828007</v>
      </c>
      <c r="AE281">
        <f t="shared" si="78"/>
        <v>1.578010334544436</v>
      </c>
    </row>
    <row r="282" spans="1:31" ht="12.75">
      <c r="A282" s="1">
        <f t="shared" si="79"/>
        <v>-0.06842105263157894</v>
      </c>
      <c r="B282" s="1">
        <v>0</v>
      </c>
      <c r="C282">
        <v>278</v>
      </c>
      <c r="D282">
        <f t="shared" si="68"/>
        <v>4.852015320544236</v>
      </c>
      <c r="E282" s="2">
        <f>COS(D282+Params!$H$3)*A_LEN+A_X</f>
        <v>0.11107255685552303</v>
      </c>
      <c r="F282" s="2">
        <f>SIN(D282+Params!$H$3)*A_LEN+A_Y</f>
        <v>2.6186997032124153</v>
      </c>
      <c r="G282">
        <f t="shared" si="65"/>
        <v>-1.626754252563799</v>
      </c>
      <c r="H282">
        <f t="shared" si="69"/>
        <v>-93.20615297686446</v>
      </c>
      <c r="I282" s="3">
        <f t="shared" si="66"/>
        <v>0.020924890797655027</v>
      </c>
      <c r="J282" s="3">
        <f t="shared" si="67"/>
        <v>1.0093914173814964</v>
      </c>
      <c r="K282">
        <f>IF(AND(C282&gt;$H$366,C282&lt;$H$365),1,B_Y/COS(PI()/2+Data!G282)-BD_len)</f>
        <v>1.0109738302484352</v>
      </c>
      <c r="L282">
        <f>COS(G282)*K282+I282</f>
        <v>-0.035617588487973806</v>
      </c>
      <c r="M282">
        <f>SIN(G282)*K282+J282</f>
        <v>0</v>
      </c>
      <c r="N282" s="5">
        <f>L282-COS(G282)*Params!$F$8</f>
        <v>0.07623986537259579</v>
      </c>
      <c r="O282" s="5">
        <f>M282-SIN(G282)*Params!$F$8</f>
        <v>1.9968695275395012</v>
      </c>
      <c r="P282" s="5">
        <f>D282+Params!$I$6</f>
        <v>7.470009198535731</v>
      </c>
      <c r="Q282" s="5">
        <f t="shared" si="70"/>
        <v>428.00000000000006</v>
      </c>
      <c r="R282" s="5">
        <f>A_X+COS(P282)*Params!$F$6</f>
        <v>-0.12162642700554799</v>
      </c>
      <c r="S282" s="5">
        <f>A_Y+SIN(P282)*Params!$F$6</f>
        <v>4.093668554640236</v>
      </c>
      <c r="T282" s="5">
        <f t="shared" si="71"/>
        <v>2.106114248968954</v>
      </c>
      <c r="U282" s="5">
        <f t="shared" si="72"/>
        <v>-1.476709063190196</v>
      </c>
      <c r="V282" s="5">
        <f t="shared" si="73"/>
        <v>-84.60919688951583</v>
      </c>
      <c r="W282" s="5">
        <f>R282+COS(U282)*Params!$F$7</f>
        <v>-0.042682231638410686</v>
      </c>
      <c r="X282" s="5">
        <f>S282+SIN(U282)*Params!$F$7</f>
        <v>3.257092955777151</v>
      </c>
      <c r="Y282" s="5">
        <f>W282+COS(G282)*Params!$F$8</f>
        <v>-0.15453968549898028</v>
      </c>
      <c r="Z282" s="5">
        <f>X282+SIN(G282)*Params!$F$8</f>
        <v>1.2602234282376497</v>
      </c>
      <c r="AA282" s="1">
        <f t="shared" si="74"/>
        <v>-0.12686681904935074</v>
      </c>
      <c r="AB282" s="1">
        <f t="shared" si="75"/>
        <v>0</v>
      </c>
      <c r="AC282">
        <f t="shared" si="76"/>
        <v>-0.027672866449629546</v>
      </c>
      <c r="AD282">
        <f t="shared" si="77"/>
        <v>1.2602234282376497</v>
      </c>
      <c r="AE282">
        <f t="shared" si="78"/>
        <v>1.5889288766165937</v>
      </c>
    </row>
    <row r="283" spans="1:31" ht="12.75">
      <c r="A283" s="1">
        <f t="shared" si="79"/>
        <v>-0.0736842105263158</v>
      </c>
      <c r="B283" s="1">
        <v>0</v>
      </c>
      <c r="C283">
        <v>279</v>
      </c>
      <c r="D283">
        <f t="shared" si="68"/>
        <v>4.869468613064179</v>
      </c>
      <c r="E283" s="2">
        <f>COS(D283+Params!$H$3)*A_LEN+A_X</f>
        <v>0.12638139516177915</v>
      </c>
      <c r="F283" s="2">
        <f>SIN(D283+Params!$H$3)*A_LEN+A_Y</f>
        <v>2.6270811802260754</v>
      </c>
      <c r="G283">
        <f t="shared" si="65"/>
        <v>-1.623370776178733</v>
      </c>
      <c r="H283">
        <f t="shared" si="69"/>
        <v>-93.012294059918</v>
      </c>
      <c r="I283" s="3">
        <f t="shared" si="66"/>
        <v>0.041195855595701714</v>
      </c>
      <c r="J283" s="3">
        <f t="shared" si="67"/>
        <v>1.0082903083355017</v>
      </c>
      <c r="K283">
        <f>IF(AND(C283&gt;$H$366,C283&lt;$H$365),1,B_Y/COS(PI()/2+Data!G283)-BD_len)</f>
        <v>1.009685408895769</v>
      </c>
      <c r="L283">
        <f>COS(G283)*K283+I283</f>
        <v>-0.011863347693784783</v>
      </c>
      <c r="M283">
        <f>SIN(G283)*K283+J283</f>
        <v>0</v>
      </c>
      <c r="N283" s="5">
        <f>L283-COS(G283)*Params!$F$8</f>
        <v>0.09323711790076925</v>
      </c>
      <c r="O283" s="5">
        <f>M283-SIN(G283)*Params!$F$8</f>
        <v>1.997236563888166</v>
      </c>
      <c r="P283" s="5">
        <f>D283+Params!$I$6</f>
        <v>7.487462491055673</v>
      </c>
      <c r="Q283" s="5">
        <f t="shared" si="70"/>
        <v>429</v>
      </c>
      <c r="R283" s="5">
        <f>A_X+COS(P283)*Params!$F$6</f>
        <v>-0.13202390339440004</v>
      </c>
      <c r="S283" s="5">
        <f>A_Y+SIN(P283)*Params!$F$6</f>
        <v>4.097764229509764</v>
      </c>
      <c r="T283" s="5">
        <f t="shared" si="71"/>
        <v>2.1125716560052257</v>
      </c>
      <c r="U283" s="5">
        <f t="shared" si="72"/>
        <v>-1.4639644103113862</v>
      </c>
      <c r="V283" s="5">
        <f t="shared" si="73"/>
        <v>-83.87898206820077</v>
      </c>
      <c r="W283" s="5">
        <f>R283+COS(U283)*Params!$F$7</f>
        <v>-0.04242454225335003</v>
      </c>
      <c r="X283" s="5">
        <f>S283+SIN(U283)*Params!$F$7</f>
        <v>3.2622626597455833</v>
      </c>
      <c r="Y283" s="5">
        <f>W283+COS(G283)*Params!$F$8</f>
        <v>-0.14752500784790407</v>
      </c>
      <c r="Z283" s="5">
        <f>X283+SIN(G283)*Params!$F$8</f>
        <v>1.2650260958574173</v>
      </c>
      <c r="AA283" s="1">
        <f t="shared" si="74"/>
        <v>-0.13662580513007005</v>
      </c>
      <c r="AB283" s="1">
        <f t="shared" si="75"/>
        <v>0</v>
      </c>
      <c r="AC283">
        <f t="shared" si="76"/>
        <v>-0.010899202717834011</v>
      </c>
      <c r="AD283">
        <f t="shared" si="77"/>
        <v>1.2650260958574173</v>
      </c>
      <c r="AE283">
        <f t="shared" si="78"/>
        <v>1.600409815820144</v>
      </c>
    </row>
    <row r="284" spans="1:31" ht="12.75">
      <c r="A284" s="1">
        <f t="shared" si="79"/>
        <v>-0.07894736842105265</v>
      </c>
      <c r="B284" s="1">
        <v>0</v>
      </c>
      <c r="C284">
        <v>280</v>
      </c>
      <c r="D284">
        <f t="shared" si="68"/>
        <v>4.886921905584122</v>
      </c>
      <c r="E284" s="2">
        <f>COS(D284+Params!$H$3)*A_LEN+A_X</f>
        <v>0.14154162491441175</v>
      </c>
      <c r="F284" s="2">
        <f>SIN(D284+Params!$H$3)*A_LEN+A_Y</f>
        <v>2.6357285567683864</v>
      </c>
      <c r="G284">
        <f t="shared" si="65"/>
        <v>-1.6200100528531967</v>
      </c>
      <c r="H284">
        <f t="shared" si="69"/>
        <v>-92.81973879725359</v>
      </c>
      <c r="I284" s="3">
        <f t="shared" si="66"/>
        <v>0.06133407678926106</v>
      </c>
      <c r="J284" s="3">
        <f t="shared" si="67"/>
        <v>1.0072645061061163</v>
      </c>
      <c r="K284">
        <f>IF(AND(C284&gt;$H$366,C284&lt;$H$365),1,B_Y/COS(PI()/2+Data!G284)-BD_len)</f>
        <v>1.0084855309890832</v>
      </c>
      <c r="L284">
        <f>COS(G284)*K284+I284</f>
        <v>0.011722778145359596</v>
      </c>
      <c r="M284">
        <f>SIN(G284)*K284+J284</f>
        <v>0</v>
      </c>
      <c r="N284" s="5">
        <f>L284-COS(G284)*Params!$F$8</f>
        <v>0.11011050334206052</v>
      </c>
      <c r="O284" s="5">
        <f>M284-SIN(G284)*Params!$F$8</f>
        <v>1.9975784979646278</v>
      </c>
      <c r="P284" s="5">
        <f>D284+Params!$I$6</f>
        <v>7.504915783575617</v>
      </c>
      <c r="Q284" s="5">
        <f t="shared" si="70"/>
        <v>430</v>
      </c>
      <c r="R284" s="5">
        <f>A_X+COS(P284)*Params!$F$6</f>
        <v>-0.1424912755796958</v>
      </c>
      <c r="S284" s="5">
        <f>A_Y+SIN(P284)*Params!$F$6</f>
        <v>4.101677819604311</v>
      </c>
      <c r="T284" s="5">
        <f t="shared" si="71"/>
        <v>2.1192077798174984</v>
      </c>
      <c r="U284" s="5">
        <f t="shared" si="72"/>
        <v>-1.4513159297630773</v>
      </c>
      <c r="V284" s="5">
        <f t="shared" si="73"/>
        <v>-83.15427751552934</v>
      </c>
      <c r="W284" s="5">
        <f>R284+COS(U284)*Params!$F$7</f>
        <v>-0.042331538002988583</v>
      </c>
      <c r="X284" s="5">
        <f>S284+SIN(U284)*Params!$F$7</f>
        <v>3.267376347974386</v>
      </c>
      <c r="Y284" s="5">
        <f>W284+COS(G284)*Params!$F$8</f>
        <v>-0.1407192631996895</v>
      </c>
      <c r="Z284" s="5">
        <f>X284+SIN(G284)*Params!$F$8</f>
        <v>1.269797850009758</v>
      </c>
      <c r="AA284" s="1">
        <f t="shared" si="74"/>
        <v>-0.14638479121078937</v>
      </c>
      <c r="AB284" s="1">
        <f t="shared" si="75"/>
        <v>0</v>
      </c>
      <c r="AC284">
        <f t="shared" si="76"/>
        <v>0.005665528011099874</v>
      </c>
      <c r="AD284">
        <f t="shared" si="77"/>
        <v>1.269797850009758</v>
      </c>
      <c r="AE284">
        <f t="shared" si="78"/>
        <v>1.6124186780970484</v>
      </c>
    </row>
    <row r="285" spans="1:31" ht="12.75">
      <c r="A285" s="1">
        <f t="shared" si="79"/>
        <v>-0.08421052631578951</v>
      </c>
      <c r="B285" s="1">
        <v>0</v>
      </c>
      <c r="C285">
        <v>281</v>
      </c>
      <c r="D285">
        <f t="shared" si="68"/>
        <v>4.904375198104066</v>
      </c>
      <c r="E285" s="2">
        <f>COS(D285+Params!$H$3)*A_LEN+A_X</f>
        <v>0.1565486281606025</v>
      </c>
      <c r="F285" s="2">
        <f>SIN(D285+Params!$H$3)*A_LEN+A_Y</f>
        <v>2.6446391987646978</v>
      </c>
      <c r="G285">
        <f t="shared" si="65"/>
        <v>-1.616672739797082</v>
      </c>
      <c r="H285">
        <f t="shared" si="69"/>
        <v>-92.62852484422432</v>
      </c>
      <c r="I285" s="3">
        <f t="shared" si="66"/>
        <v>0.081335317781837</v>
      </c>
      <c r="J285" s="3">
        <f t="shared" si="67"/>
        <v>1.0063128285045977</v>
      </c>
      <c r="K285">
        <f>IF(AND(C285&gt;$H$366,C285&lt;$H$365),1,B_Y/COS(PI()/2+Data!G285)-BD_len)</f>
        <v>1.0073727237120984</v>
      </c>
      <c r="L285">
        <f>COS(G285)*K285+I285</f>
        <v>0.03513687986227019</v>
      </c>
      <c r="M285">
        <f>SIN(G285)*K285+J285</f>
        <v>0</v>
      </c>
      <c r="N285" s="5">
        <f>L285-COS(G285)*Params!$F$8</f>
        <v>0.12685752472811246</v>
      </c>
      <c r="O285" s="5">
        <f>M285-SIN(G285)*Params!$F$8</f>
        <v>1.9978957238318007</v>
      </c>
      <c r="P285" s="5">
        <f>D285+Params!$I$6</f>
        <v>7.522369076095561</v>
      </c>
      <c r="Q285" s="5">
        <f t="shared" si="70"/>
        <v>431.00000000000006</v>
      </c>
      <c r="R285" s="5">
        <f>A_X+COS(P285)*Params!$F$6</f>
        <v>-0.15302535509846685</v>
      </c>
      <c r="S285" s="5">
        <f>A_Y+SIN(P285)*Params!$F$6</f>
        <v>4.105408132806423</v>
      </c>
      <c r="T285" s="5">
        <f t="shared" si="71"/>
        <v>2.1260157526232106</v>
      </c>
      <c r="U285" s="5">
        <f t="shared" si="72"/>
        <v>-1.438766409048575</v>
      </c>
      <c r="V285" s="5">
        <f t="shared" si="73"/>
        <v>-82.43524294367637</v>
      </c>
      <c r="W285" s="5">
        <f>R285+COS(U285)*Params!$F$7</f>
        <v>-0.042403695740870634</v>
      </c>
      <c r="X285" s="5">
        <f>S285+SIN(U285)*Params!$F$7</f>
        <v>3.2724292812884115</v>
      </c>
      <c r="Y285" s="5">
        <f>W285+COS(G285)*Params!$F$8</f>
        <v>-0.1341243406067129</v>
      </c>
      <c r="Z285" s="5">
        <f>X285+SIN(G285)*Params!$F$8</f>
        <v>1.2745335574566108</v>
      </c>
      <c r="AA285" s="1">
        <f t="shared" si="74"/>
        <v>-0.1561437772915087</v>
      </c>
      <c r="AB285" s="1">
        <f t="shared" si="75"/>
        <v>0</v>
      </c>
      <c r="AC285">
        <f t="shared" si="76"/>
        <v>0.02201943668479578</v>
      </c>
      <c r="AD285">
        <f t="shared" si="77"/>
        <v>1.2745335574566108</v>
      </c>
      <c r="AE285">
        <f t="shared" si="78"/>
        <v>1.6249206446749196</v>
      </c>
    </row>
    <row r="286" spans="1:31" ht="12.75">
      <c r="A286" s="1">
        <f t="shared" si="79"/>
        <v>-0.08947368421052626</v>
      </c>
      <c r="B286" s="1">
        <v>0</v>
      </c>
      <c r="C286">
        <v>282</v>
      </c>
      <c r="D286">
        <f t="shared" si="68"/>
        <v>4.9218284906240095</v>
      </c>
      <c r="E286" s="2">
        <f>COS(D286+Params!$H$3)*A_LEN+A_X</f>
        <v>0.1713978336217739</v>
      </c>
      <c r="F286" s="2">
        <f>SIN(D286+Params!$H$3)*A_LEN+A_Y</f>
        <v>2.6538103919471316</v>
      </c>
      <c r="G286">
        <f t="shared" si="65"/>
        <v>-1.6133595016899074</v>
      </c>
      <c r="H286">
        <f t="shared" si="69"/>
        <v>-92.4386902841613</v>
      </c>
      <c r="I286" s="3">
        <f t="shared" si="66"/>
        <v>0.10119530448809949</v>
      </c>
      <c r="J286" s="3">
        <f t="shared" si="67"/>
        <v>1.005434051125726</v>
      </c>
      <c r="K286">
        <f>IF(AND(C286&gt;$H$366,C286&lt;$H$365),1,B_Y/COS(PI()/2+Data!G286)-BD_len)</f>
        <v>1.0063454732510237</v>
      </c>
      <c r="L286">
        <f>COS(G286)*K286+I286</f>
        <v>0.058374977892675727</v>
      </c>
      <c r="M286">
        <f>SIN(G286)*K286+J286</f>
        <v>0</v>
      </c>
      <c r="N286" s="5">
        <f>L286-COS(G286)*Params!$F$8</f>
        <v>0.14347562718976384</v>
      </c>
      <c r="O286" s="5">
        <f>M286-SIN(G286)*Params!$F$8</f>
        <v>1.998188649624758</v>
      </c>
      <c r="P286" s="5">
        <f>D286+Params!$I$6</f>
        <v>7.5398223686155035</v>
      </c>
      <c r="Q286" s="5">
        <f t="shared" si="70"/>
        <v>432</v>
      </c>
      <c r="R286" s="5">
        <f>A_X+COS(P286)*Params!$F$6</f>
        <v>-0.16362293316804477</v>
      </c>
      <c r="S286" s="5">
        <f>A_Y+SIN(P286)*Params!$F$6</f>
        <v>4.108954032826562</v>
      </c>
      <c r="T286" s="5">
        <f t="shared" si="71"/>
        <v>2.1329885205262813</v>
      </c>
      <c r="U286" s="5">
        <f t="shared" si="72"/>
        <v>-1.4263184954088544</v>
      </c>
      <c r="V286" s="5">
        <f t="shared" si="73"/>
        <v>-81.72203002837703</v>
      </c>
      <c r="W286" s="5">
        <f>R286+COS(U286)*Params!$F$7</f>
        <v>-0.04264126311047613</v>
      </c>
      <c r="X286" s="5">
        <f>S286+SIN(U286)*Params!$F$7</f>
        <v>3.277416689043749</v>
      </c>
      <c r="Y286" s="5">
        <f>W286+COS(G286)*Params!$F$8</f>
        <v>-0.12774191240756422</v>
      </c>
      <c r="Z286" s="5">
        <f>X286+SIN(G286)*Params!$F$8</f>
        <v>1.2792280394189908</v>
      </c>
      <c r="AA286" s="1">
        <f t="shared" si="74"/>
        <v>-0.1659027633722278</v>
      </c>
      <c r="AB286" s="1">
        <f t="shared" si="75"/>
        <v>0</v>
      </c>
      <c r="AC286">
        <f t="shared" si="76"/>
        <v>0.038160850964663595</v>
      </c>
      <c r="AD286">
        <f t="shared" si="77"/>
        <v>1.2792280394189908</v>
      </c>
      <c r="AE286">
        <f t="shared" si="78"/>
        <v>1.6378806273821023</v>
      </c>
    </row>
    <row r="287" spans="1:31" ht="12.75">
      <c r="A287" s="1">
        <f t="shared" si="79"/>
        <v>-0.09473684210526312</v>
      </c>
      <c r="B287" s="1">
        <v>0</v>
      </c>
      <c r="C287">
        <v>283</v>
      </c>
      <c r="D287">
        <f t="shared" si="68"/>
        <v>4.939281783143953</v>
      </c>
      <c r="E287" s="2">
        <f>COS(D287+Params!$H$3)*A_LEN+A_X</f>
        <v>0.18608471808609522</v>
      </c>
      <c r="F287" s="2">
        <f>SIN(D287+Params!$H$3)*A_LEN+A_Y</f>
        <v>2.6632393426814014</v>
      </c>
      <c r="G287">
        <f t="shared" si="65"/>
        <v>-1.6100710108850707</v>
      </c>
      <c r="H287">
        <f t="shared" si="69"/>
        <v>-92.25027364007657</v>
      </c>
      <c r="I287" s="3">
        <f t="shared" si="66"/>
        <v>0.12090972439819786</v>
      </c>
      <c r="J287" s="3">
        <f t="shared" si="67"/>
        <v>1.0046269076345444</v>
      </c>
      <c r="K287">
        <f>IF(AND(C287&gt;$H$366,C287&lt;$H$365),1,B_Y/COS(PI()/2+Data!G287)-BD_len)</f>
        <v>1.0054022248395276</v>
      </c>
      <c r="L287">
        <f>COS(G287)*K287+I287</f>
        <v>0.08143302026874641</v>
      </c>
      <c r="M287">
        <f>SIN(G287)*K287+J287</f>
        <v>0</v>
      </c>
      <c r="N287" s="5">
        <f>L287-COS(G287)*Params!$F$8</f>
        <v>0.15996219626246838</v>
      </c>
      <c r="O287" s="5">
        <f>M287-SIN(G287)*Params!$F$8</f>
        <v>1.9984576974551518</v>
      </c>
      <c r="P287" s="5">
        <f>D287+Params!$I$6</f>
        <v>7.5572756611354475</v>
      </c>
      <c r="Q287" s="5">
        <f t="shared" si="70"/>
        <v>433.00000000000006</v>
      </c>
      <c r="R287" s="5">
        <f>A_X+COS(P287)*Params!$F$6</f>
        <v>-0.17428078166349067</v>
      </c>
      <c r="S287" s="5">
        <f>A_Y+SIN(P287)*Params!$F$6</f>
        <v>4.112314439549232</v>
      </c>
      <c r="T287" s="5">
        <f t="shared" si="71"/>
        <v>2.140118850528964</v>
      </c>
      <c r="U287" s="5">
        <f t="shared" si="72"/>
        <v>-1.4139746967977787</v>
      </c>
      <c r="V287" s="5">
        <f t="shared" si="73"/>
        <v>-81.01478246480295</v>
      </c>
      <c r="W287" s="5">
        <f>R287+COS(U287)*Params!$F$7</f>
        <v>-0.04304425958929162</v>
      </c>
      <c r="X287" s="5">
        <f>S287+SIN(U287)*Params!$F$7</f>
        <v>3.2823337808172575</v>
      </c>
      <c r="Y287" s="5">
        <f>W287+COS(G287)*Params!$F$8</f>
        <v>-0.1215734355830136</v>
      </c>
      <c r="Z287" s="5">
        <f>X287+SIN(G287)*Params!$F$8</f>
        <v>1.2838760833621057</v>
      </c>
      <c r="AA287" s="1">
        <f t="shared" si="74"/>
        <v>-0.17566174945294713</v>
      </c>
      <c r="AB287" s="1">
        <f t="shared" si="75"/>
        <v>0</v>
      </c>
      <c r="AC287">
        <f t="shared" si="76"/>
        <v>0.05408831386993353</v>
      </c>
      <c r="AD287">
        <f t="shared" si="77"/>
        <v>1.2838760833621057</v>
      </c>
      <c r="AE287">
        <f t="shared" si="78"/>
        <v>1.6512633431265131</v>
      </c>
    </row>
    <row r="288" spans="1:31" ht="12.75">
      <c r="A288" s="1">
        <f t="shared" si="79"/>
        <v>-0.09999999999999998</v>
      </c>
      <c r="B288" s="1">
        <v>0</v>
      </c>
      <c r="C288">
        <v>284</v>
      </c>
      <c r="D288">
        <f t="shared" si="68"/>
        <v>4.956735075663896</v>
      </c>
      <c r="E288" s="2">
        <f>COS(D288+Params!$H$3)*A_LEN+A_X</f>
        <v>0.20060480778628348</v>
      </c>
      <c r="F288" s="2">
        <f>SIN(D288+Params!$H$3)*A_LEN+A_Y</f>
        <v>2.672923178817773</v>
      </c>
      <c r="G288">
        <f t="shared" si="65"/>
        <v>-1.6068079476152035</v>
      </c>
      <c r="H288">
        <f t="shared" si="69"/>
        <v>-92.06331388642903</v>
      </c>
      <c r="I288" s="3">
        <f t="shared" si="66"/>
        <v>0.14047422562575998</v>
      </c>
      <c r="J288" s="3">
        <f t="shared" si="67"/>
        <v>1.003890090074048</v>
      </c>
      <c r="K288">
        <f>IF(AND(C288&gt;$H$366,C288&lt;$H$365),1,B_Y/COS(PI()/2+Data!G288)-BD_len)</f>
        <v>1.0045413828177594</v>
      </c>
      <c r="L288">
        <f>COS(G288)*K288+I288</f>
        <v>0.10430688062316948</v>
      </c>
      <c r="M288">
        <f>SIN(G288)*K288+J288</f>
        <v>0</v>
      </c>
      <c r="N288" s="5">
        <f>L288-COS(G288)*Params!$F$8</f>
        <v>0.1763145562077041</v>
      </c>
      <c r="O288" s="5">
        <f>M288-SIN(G288)*Params!$F$8</f>
        <v>1.9987033033086508</v>
      </c>
      <c r="P288" s="5">
        <f>D288+Params!$I$6</f>
        <v>7.57472895365539</v>
      </c>
      <c r="Q288" s="5">
        <f t="shared" si="70"/>
        <v>434</v>
      </c>
      <c r="R288" s="5">
        <f>A_X+COS(P288)*Params!$F$6</f>
        <v>-0.18499565410090582</v>
      </c>
      <c r="S288" s="5">
        <f>A_Y+SIN(P288)*Params!$F$6</f>
        <v>4.115488329361991</v>
      </c>
      <c r="T288" s="5">
        <f t="shared" si="71"/>
        <v>2.1473993374770544</v>
      </c>
      <c r="U288" s="5">
        <f t="shared" si="72"/>
        <v>-1.4017373832772622</v>
      </c>
      <c r="V288" s="5">
        <f t="shared" si="73"/>
        <v>-80.31363604749897</v>
      </c>
      <c r="W288" s="5">
        <f>R288+COS(U288)*Params!$F$7</f>
        <v>-0.04361247831904569</v>
      </c>
      <c r="X288" s="5">
        <f>S288+SIN(U288)*Params!$F$7</f>
        <v>3.287175757803929</v>
      </c>
      <c r="Y288" s="5">
        <f>W288+COS(G288)*Params!$F$8</f>
        <v>-0.1156201539035803</v>
      </c>
      <c r="Z288" s="5">
        <f>X288+SIN(G288)*Params!$F$8</f>
        <v>1.2884724544952781</v>
      </c>
      <c r="AA288" s="1">
        <f t="shared" si="74"/>
        <v>-0.18542073553366645</v>
      </c>
      <c r="AB288" s="1">
        <f t="shared" si="75"/>
        <v>0</v>
      </c>
      <c r="AC288">
        <f t="shared" si="76"/>
        <v>0.06980058163008615</v>
      </c>
      <c r="AD288">
        <f t="shared" si="77"/>
        <v>1.2884724544952781</v>
      </c>
      <c r="AE288">
        <f t="shared" si="78"/>
        <v>1.665033387188985</v>
      </c>
    </row>
    <row r="289" spans="1:31" ht="12.75">
      <c r="A289" s="1">
        <f t="shared" si="79"/>
        <v>-0.10526315789473684</v>
      </c>
      <c r="B289" s="1">
        <v>0</v>
      </c>
      <c r="C289">
        <v>285</v>
      </c>
      <c r="D289">
        <f t="shared" si="68"/>
        <v>4.974188368183839</v>
      </c>
      <c r="E289" s="2">
        <f>COS(D289+Params!$H$3)*A_LEN+A_X</f>
        <v>0.21495367976235663</v>
      </c>
      <c r="F289" s="2">
        <f>SIN(D289+Params!$H$3)*A_LEN+A_Y</f>
        <v>2.68285895056595</v>
      </c>
      <c r="G289">
        <f t="shared" si="65"/>
        <v>-1.603571000198528</v>
      </c>
      <c r="H289">
        <f t="shared" si="69"/>
        <v>-91.87785046094774</v>
      </c>
      <c r="I289" s="3">
        <f t="shared" si="66"/>
        <v>0.15988441593975816</v>
      </c>
      <c r="J289" s="3">
        <f t="shared" si="67"/>
        <v>1.0032222491952254</v>
      </c>
      <c r="K289">
        <f>IF(AND(C289&gt;$H$366,C289&lt;$H$365),1,B_Y/COS(PI()/2+Data!G289)-BD_len)</f>
        <v>1.00376131070783</v>
      </c>
      <c r="L289">
        <f>COS(G289)*K289+I289</f>
        <v>0.12699235620532437</v>
      </c>
      <c r="M289">
        <f>SIN(G289)*K289+J289</f>
        <v>0</v>
      </c>
      <c r="N289" s="5">
        <f>L289-COS(G289)*Params!$F$8</f>
        <v>0.1925299683518596</v>
      </c>
      <c r="O289" s="5">
        <f>M289-SIN(G289)*Params!$F$8</f>
        <v>1.998925916934925</v>
      </c>
      <c r="P289" s="5">
        <f>D289+Params!$I$6</f>
        <v>7.592182246175334</v>
      </c>
      <c r="Q289" s="5">
        <f t="shared" si="70"/>
        <v>435</v>
      </c>
      <c r="R289" s="5">
        <f>A_X+COS(P289)*Params!$F$6</f>
        <v>-0.19576428662635065</v>
      </c>
      <c r="S289" s="5">
        <f>A_Y+SIN(P289)*Params!$F$6</f>
        <v>4.118474735467259</v>
      </c>
      <c r="T289" s="5">
        <f t="shared" si="71"/>
        <v>2.154822410917172</v>
      </c>
      <c r="U289" s="5">
        <f t="shared" si="72"/>
        <v>-1.3896087888067954</v>
      </c>
      <c r="V289" s="5">
        <f t="shared" si="73"/>
        <v>-79.61871877291553</v>
      </c>
      <c r="W289" s="5">
        <f>R289+COS(U289)*Params!$F$7</f>
        <v>-0.04434548867645291</v>
      </c>
      <c r="X289" s="5">
        <f>S289+SIN(U289)*Params!$F$7</f>
        <v>3.291937823876069</v>
      </c>
      <c r="Y289" s="5">
        <f>W289+COS(G289)*Params!$F$8</f>
        <v>-0.10988310082298812</v>
      </c>
      <c r="Z289" s="5">
        <f>X289+SIN(G289)*Params!$F$8</f>
        <v>1.293011906941144</v>
      </c>
      <c r="AA289" s="1">
        <f t="shared" si="74"/>
        <v>-0.19517972161438576</v>
      </c>
      <c r="AB289" s="1">
        <f t="shared" si="75"/>
        <v>0</v>
      </c>
      <c r="AC289">
        <f t="shared" si="76"/>
        <v>0.08529662079139765</v>
      </c>
      <c r="AD289">
        <f t="shared" si="77"/>
        <v>1.293011906941144</v>
      </c>
      <c r="AE289">
        <f t="shared" si="78"/>
        <v>1.6791553050100054</v>
      </c>
    </row>
    <row r="290" spans="1:31" ht="12.75">
      <c r="A290" s="1">
        <f t="shared" si="79"/>
        <v>-0.1105263157894737</v>
      </c>
      <c r="B290" s="1">
        <v>0</v>
      </c>
      <c r="C290">
        <v>286</v>
      </c>
      <c r="D290">
        <f t="shared" si="68"/>
        <v>4.991641660703783</v>
      </c>
      <c r="E290" s="2">
        <f>COS(D290+Params!$H$3)*A_LEN+A_X</f>
        <v>0.22912696320889886</v>
      </c>
      <c r="F290" s="2">
        <f>SIN(D290+Params!$H$3)*A_LEN+A_Y</f>
        <v>2.693043631393599</v>
      </c>
      <c r="G290">
        <f t="shared" si="65"/>
        <v>-1.6003608652461287</v>
      </c>
      <c r="H290">
        <f t="shared" si="69"/>
        <v>-91.69392327650785</v>
      </c>
      <c r="I290" s="3">
        <f t="shared" si="66"/>
        <v>0.179135861780304</v>
      </c>
      <c r="J290" s="3">
        <f t="shared" si="67"/>
        <v>1.0026219948110011</v>
      </c>
      <c r="K290">
        <f>IF(AND(C290&gt;$H$366,C290&lt;$H$365),1,B_Y/COS(PI()/2+Data!G290)-BD_len)</f>
        <v>1.003060331308304</v>
      </c>
      <c r="L290">
        <f>COS(G290)*K290+I290</f>
        <v>0.14948516591103825</v>
      </c>
      <c r="M290">
        <f>SIN(G290)*K290+J290</f>
        <v>0</v>
      </c>
      <c r="N290" s="5">
        <f>L290-COS(G290)*Params!$F$8</f>
        <v>0.2086056294440582</v>
      </c>
      <c r="O290" s="5">
        <f>M290-SIN(G290)*Params!$F$8</f>
        <v>1.9991260017296661</v>
      </c>
      <c r="P290" s="5">
        <f>D290+Params!$I$6</f>
        <v>7.609635538695278</v>
      </c>
      <c r="Q290" s="5">
        <f t="shared" si="70"/>
        <v>436.00000000000006</v>
      </c>
      <c r="R290" s="5">
        <f>A_X+COS(P290)*Params!$F$6</f>
        <v>-0.2065833990100387</v>
      </c>
      <c r="S290" s="5">
        <f>A_Y+SIN(P290)*Params!$F$6</f>
        <v>4.121272748176803</v>
      </c>
      <c r="T290" s="5">
        <f t="shared" si="71"/>
        <v>2.1623803418466476</v>
      </c>
      <c r="U290" s="5">
        <f t="shared" si="72"/>
        <v>-1.3775910134009333</v>
      </c>
      <c r="V290" s="5">
        <f t="shared" si="73"/>
        <v>-78.93015096302351</v>
      </c>
      <c r="W290" s="5">
        <f>R290+COS(U290)*Params!$F$7</f>
        <v>-0.045242639536419715</v>
      </c>
      <c r="X290" s="5">
        <f>S290+SIN(U290)*Params!$F$7</f>
        <v>3.296615196263422</v>
      </c>
      <c r="Y290" s="5">
        <f>W290+COS(G290)*Params!$F$8</f>
        <v>-0.10436310306943965</v>
      </c>
      <c r="Z290" s="5">
        <f>X290+SIN(G290)*Params!$F$8</f>
        <v>1.2974891945337559</v>
      </c>
      <c r="AA290" s="1">
        <f t="shared" si="74"/>
        <v>-0.20493870769510508</v>
      </c>
      <c r="AB290" s="1">
        <f t="shared" si="75"/>
        <v>0</v>
      </c>
      <c r="AC290">
        <f t="shared" si="76"/>
        <v>0.10057560462566544</v>
      </c>
      <c r="AD290">
        <f t="shared" si="77"/>
        <v>1.2974891945337559</v>
      </c>
      <c r="AE290">
        <f t="shared" si="78"/>
        <v>1.6935936621776728</v>
      </c>
    </row>
    <row r="291" spans="1:31" ht="12.75">
      <c r="A291" s="1">
        <f t="shared" si="79"/>
        <v>-0.11578947368421055</v>
      </c>
      <c r="B291" s="1">
        <v>0</v>
      </c>
      <c r="C291">
        <v>287</v>
      </c>
      <c r="D291">
        <f t="shared" si="68"/>
        <v>5.009094953223726</v>
      </c>
      <c r="E291" s="2">
        <f>COS(D291+Params!$H$3)*A_LEN+A_X</f>
        <v>0.24312034080649564</v>
      </c>
      <c r="F291" s="2">
        <f>SIN(D291+Params!$H$3)*A_LEN+A_Y</f>
        <v>2.7034741189482956</v>
      </c>
      <c r="G291">
        <f t="shared" si="65"/>
        <v>-1.5971782478700205</v>
      </c>
      <c r="H291">
        <f t="shared" si="69"/>
        <v>-91.51157273305184</v>
      </c>
      <c r="I291" s="3">
        <f t="shared" si="66"/>
        <v>0.19822408725864732</v>
      </c>
      <c r="J291" s="3">
        <f t="shared" si="67"/>
        <v>1.0020878961756479</v>
      </c>
      <c r="K291">
        <f>IF(AND(C291&gt;$H$366,C291&lt;$H$365),1,B_Y/COS(PI()/2+Data!G291)-BD_len)</f>
        <v>1.0024367268103536</v>
      </c>
      <c r="L291">
        <f>COS(G291)*K291+I291</f>
        <v>0.17178094832772636</v>
      </c>
      <c r="M291">
        <f>SIN(G291)*K291+J291</f>
        <v>0</v>
      </c>
      <c r="N291" s="5">
        <f>L291-COS(G291)*Params!$F$8</f>
        <v>0.22453867003463185</v>
      </c>
      <c r="O291" s="5">
        <f>M291-SIN(G291)*Params!$F$8</f>
        <v>1.9993040346081175</v>
      </c>
      <c r="P291" s="5">
        <f>D291+Params!$I$6</f>
        <v>7.62708883121522</v>
      </c>
      <c r="Q291" s="5">
        <f t="shared" si="70"/>
        <v>437</v>
      </c>
      <c r="R291" s="5">
        <f>A_X+COS(P291)*Params!$F$6</f>
        <v>-0.2174496956455297</v>
      </c>
      <c r="S291" s="5">
        <f>A_Y+SIN(P291)*Params!$F$6</f>
        <v>4.123881515188848</v>
      </c>
      <c r="T291" s="5">
        <f t="shared" si="71"/>
        <v>2.170065249338688</v>
      </c>
      <c r="U291" s="5">
        <f t="shared" si="72"/>
        <v>-1.36568602562765</v>
      </c>
      <c r="V291" s="5">
        <f t="shared" si="73"/>
        <v>-78.24804540845953</v>
      </c>
      <c r="W291" s="5">
        <f>R291+COS(U291)*Params!$F$7</f>
        <v>-0.046303063177879744</v>
      </c>
      <c r="X291" s="5">
        <f>S291+SIN(U291)*Params!$F$7</f>
        <v>3.3012031158186703</v>
      </c>
      <c r="Y291" s="5">
        <f>W291+COS(G291)*Params!$F$8</f>
        <v>-0.09906078488478524</v>
      </c>
      <c r="Z291" s="5">
        <f>X291+SIN(G291)*Params!$F$8</f>
        <v>1.3018990812105529</v>
      </c>
      <c r="AA291" s="1">
        <f t="shared" si="74"/>
        <v>-0.2146976937758244</v>
      </c>
      <c r="AB291" s="1">
        <f t="shared" si="75"/>
        <v>0</v>
      </c>
      <c r="AC291">
        <f t="shared" si="76"/>
        <v>0.11563690889103916</v>
      </c>
      <c r="AD291">
        <f t="shared" si="77"/>
        <v>1.3018990812105529</v>
      </c>
      <c r="AE291">
        <f t="shared" si="78"/>
        <v>1.7083131123547561</v>
      </c>
    </row>
    <row r="292" spans="1:31" ht="12.75">
      <c r="A292" s="1">
        <f t="shared" si="79"/>
        <v>-0.12105263157894741</v>
      </c>
      <c r="B292" s="1">
        <v>0</v>
      </c>
      <c r="C292">
        <v>288</v>
      </c>
      <c r="D292">
        <f t="shared" si="68"/>
        <v>5.026548245743669</v>
      </c>
      <c r="E292" s="2">
        <f>COS(D292+Params!$H$3)*A_LEN+A_X</f>
        <v>0.25692955003676216</v>
      </c>
      <c r="F292" s="2">
        <f>SIN(D292+Params!$H$3)*A_LEN+A_Y</f>
        <v>2.7141472360024803</v>
      </c>
      <c r="G292">
        <f t="shared" si="65"/>
        <v>-1.5940238618919311</v>
      </c>
      <c r="H292">
        <f t="shared" si="69"/>
        <v>-91.33083972955207</v>
      </c>
      <c r="I292" s="3">
        <f t="shared" si="66"/>
        <v>0.21714457314136965</v>
      </c>
      <c r="J292" s="3">
        <f t="shared" si="67"/>
        <v>1.001618482391338</v>
      </c>
      <c r="K292">
        <f>IF(AND(C292&gt;$H$366,C292&lt;$H$365),1,B_Y/COS(PI()/2+Data!G292)-BD_len)</f>
        <v>1.0018887389383462</v>
      </c>
      <c r="L292">
        <f>COS(G292)*K292+I292</f>
        <v>0.193875259796464</v>
      </c>
      <c r="M292">
        <f>SIN(G292)*K292+J292</f>
        <v>0</v>
      </c>
      <c r="N292" s="5">
        <f>L292-COS(G292)*Params!$F$8</f>
        <v>0.2403261528757954</v>
      </c>
      <c r="O292" s="5">
        <f>M292-SIN(G292)*Params!$F$8</f>
        <v>1.999460505869554</v>
      </c>
      <c r="P292" s="5">
        <f>D292+Params!$I$6</f>
        <v>7.644542123735164</v>
      </c>
      <c r="Q292" s="5">
        <f t="shared" si="70"/>
        <v>438.00000000000006</v>
      </c>
      <c r="R292" s="5">
        <f>A_X+COS(P292)*Params!$F$6</f>
        <v>-0.22835986655360654</v>
      </c>
      <c r="S292" s="5">
        <f>A_Y+SIN(P292)*Params!$F$6</f>
        <v>4.126300241847691</v>
      </c>
      <c r="T292" s="5">
        <f t="shared" si="71"/>
        <v>2.177869107027355</v>
      </c>
      <c r="U292" s="5">
        <f t="shared" si="72"/>
        <v>-1.3538956654202687</v>
      </c>
      <c r="V292" s="5">
        <f t="shared" si="73"/>
        <v>-77.57250752963759</v>
      </c>
      <c r="W292" s="5">
        <f>R292+COS(U292)*Params!$F$7</f>
        <v>-0.047525679781324326</v>
      </c>
      <c r="X292" s="5">
        <f>S292+SIN(U292)*Params!$F$7</f>
        <v>3.305696856837794</v>
      </c>
      <c r="Y292" s="5">
        <f>W292+COS(G292)*Params!$F$8</f>
        <v>-0.09397657286065572</v>
      </c>
      <c r="Z292" s="5">
        <f>X292+SIN(G292)*Params!$F$8</f>
        <v>1.3062363509682398</v>
      </c>
      <c r="AA292" s="1">
        <f t="shared" si="74"/>
        <v>-0.22445667985654372</v>
      </c>
      <c r="AB292" s="1">
        <f t="shared" si="75"/>
        <v>0</v>
      </c>
      <c r="AC292">
        <f t="shared" si="76"/>
        <v>0.130480106995888</v>
      </c>
      <c r="AD292">
        <f t="shared" si="77"/>
        <v>1.3062363509682398</v>
      </c>
      <c r="AE292">
        <f t="shared" si="78"/>
        <v>1.7232784629124809</v>
      </c>
    </row>
    <row r="293" spans="1:31" ht="12.75">
      <c r="A293" s="1">
        <f t="shared" si="79"/>
        <v>-0.12631578947368416</v>
      </c>
      <c r="B293" s="1">
        <v>0</v>
      </c>
      <c r="C293">
        <v>289</v>
      </c>
      <c r="D293">
        <f t="shared" si="68"/>
        <v>5.044001538263612</v>
      </c>
      <c r="E293" s="2">
        <f>COS(D293+Params!$H$3)*A_LEN+A_X</f>
        <v>0.2705503844807942</v>
      </c>
      <c r="F293" s="2">
        <f>SIN(D293+Params!$H$3)*A_LEN+A_Y</f>
        <v>2.7250597314213056</v>
      </c>
      <c r="G293">
        <f t="shared" si="65"/>
        <v>-1.5908984300526172</v>
      </c>
      <c r="H293">
        <f t="shared" si="69"/>
        <v>-91.15176567600358</v>
      </c>
      <c r="I293" s="3">
        <f t="shared" si="66"/>
        <v>0.23589275581939395</v>
      </c>
      <c r="J293" s="3">
        <f t="shared" si="67"/>
        <v>1.0012122428435992</v>
      </c>
      <c r="K293">
        <f>IF(AND(C293&gt;$H$366,C293&lt;$H$365),1,B_Y/COS(PI()/2+Data!G293)-BD_len)</f>
        <v>1.001414569117748</v>
      </c>
      <c r="L293">
        <f>COS(G293)*K293+I293</f>
        <v>0.21576357249334976</v>
      </c>
      <c r="M293">
        <f>SIN(G293)*K293+J293</f>
        <v>0</v>
      </c>
      <c r="N293" s="5">
        <f>L293-COS(G293)*Params!$F$8</f>
        <v>0.25596507134667307</v>
      </c>
      <c r="O293" s="5">
        <f>M293-SIN(G293)*Params!$F$8</f>
        <v>1.9995959190521335</v>
      </c>
      <c r="P293" s="5">
        <f>D293+Params!$I$6</f>
        <v>7.661995416255106</v>
      </c>
      <c r="Q293" s="5">
        <f t="shared" si="70"/>
        <v>438.99999999999994</v>
      </c>
      <c r="R293" s="5">
        <f>A_X+COS(P293)*Params!$F$6</f>
        <v>-0.23931058839051916</v>
      </c>
      <c r="S293" s="5">
        <f>A_Y+SIN(P293)*Params!$F$6</f>
        <v>4.12852819138576</v>
      </c>
      <c r="T293" s="5">
        <f t="shared" si="71"/>
        <v>2.1857837494390266</v>
      </c>
      <c r="U293" s="5">
        <f t="shared" si="72"/>
        <v>-1.3422216471753765</v>
      </c>
      <c r="V293" s="5">
        <f t="shared" si="73"/>
        <v>-76.90363555424655</v>
      </c>
      <c r="W293" s="5">
        <f>R293+COS(U293)*Params!$F$7</f>
        <v>-0.04890920246629488</v>
      </c>
      <c r="X293" s="5">
        <f>S293+SIN(U293)*Params!$F$7</f>
        <v>3.3100917364099147</v>
      </c>
      <c r="Y293" s="5">
        <f>W293+COS(G293)*Params!$F$8</f>
        <v>-0.08911070131961815</v>
      </c>
      <c r="Z293" s="5">
        <f>X293+SIN(G293)*Params!$F$8</f>
        <v>1.3104958173577812</v>
      </c>
      <c r="AA293" s="1">
        <f t="shared" si="74"/>
        <v>-0.23421566593726284</v>
      </c>
      <c r="AB293" s="1">
        <f t="shared" si="75"/>
        <v>0</v>
      </c>
      <c r="AC293">
        <f t="shared" si="76"/>
        <v>0.1451049646176447</v>
      </c>
      <c r="AD293">
        <f t="shared" si="77"/>
        <v>1.3104958173577812</v>
      </c>
      <c r="AE293">
        <f t="shared" si="78"/>
        <v>1.738454738068927</v>
      </c>
    </row>
    <row r="294" spans="1:31" ht="12.75">
      <c r="A294" s="1">
        <f t="shared" si="79"/>
        <v>-0.13157894736842102</v>
      </c>
      <c r="B294" s="1">
        <v>0</v>
      </c>
      <c r="C294">
        <v>290</v>
      </c>
      <c r="D294">
        <f t="shared" si="68"/>
        <v>5.061454830783556</v>
      </c>
      <c r="E294" s="2">
        <f>COS(D294+Params!$H$3)*A_LEN+A_X</f>
        <v>0.2839786951004721</v>
      </c>
      <c r="F294" s="2">
        <f>SIN(D294+Params!$H$3)*A_LEN+A_Y</f>
        <v>2.7362082811529547</v>
      </c>
      <c r="G294">
        <f t="shared" si="65"/>
        <v>-1.587802684221602</v>
      </c>
      <c r="H294">
        <f t="shared" si="69"/>
        <v>-90.97439250544119</v>
      </c>
      <c r="I294" s="3">
        <f t="shared" si="66"/>
        <v>0.2544640262619569</v>
      </c>
      <c r="J294" s="3">
        <f t="shared" si="67"/>
        <v>1.0008676276674748</v>
      </c>
      <c r="K294">
        <f>IF(AND(C294&gt;$H$366,C294&lt;$H$365),1,B_Y/COS(PI()/2+Data!G294)-BD_len)</f>
        <v>1.0010123786733445</v>
      </c>
      <c r="L294">
        <f>COS(G294)*K294+I294</f>
        <v>0.23744127253204012</v>
      </c>
      <c r="M294">
        <f>SIN(G294)*K294+J294</f>
        <v>0</v>
      </c>
      <c r="N294" s="5">
        <f>L294-COS(G294)*Params!$F$8</f>
        <v>0.27145234790450906</v>
      </c>
      <c r="O294" s="5">
        <f>M294-SIN(G294)*Params!$F$8</f>
        <v>1.9997107907775085</v>
      </c>
      <c r="P294" s="5">
        <f>D294+Params!$I$6</f>
        <v>7.67944870877505</v>
      </c>
      <c r="Q294" s="5">
        <f t="shared" si="70"/>
        <v>440</v>
      </c>
      <c r="R294" s="5">
        <f>A_X+COS(P294)*Params!$F$6</f>
        <v>-0.2502985254603163</v>
      </c>
      <c r="S294" s="5">
        <f>A_Y+SIN(P294)*Params!$F$6</f>
        <v>4.130564685148044</v>
      </c>
      <c r="T294" s="5">
        <f t="shared" si="71"/>
        <v>2.193800878158962</v>
      </c>
      <c r="U294" s="5">
        <f t="shared" si="72"/>
        <v>-1.33066556310947</v>
      </c>
      <c r="V294" s="5">
        <f t="shared" si="73"/>
        <v>-76.24152070957172</v>
      </c>
      <c r="W294" s="5">
        <f>R294+COS(U294)*Params!$F$7</f>
        <v>-0.05045214281719346</v>
      </c>
      <c r="X294" s="5">
        <f>S294+SIN(U294)*Params!$F$7</f>
        <v>3.3143831232760834</v>
      </c>
      <c r="Y294" s="5">
        <f>W294+COS(G294)*Params!$F$8</f>
        <v>-0.08446321818966243</v>
      </c>
      <c r="Z294" s="5">
        <f>X294+SIN(G294)*Params!$F$8</f>
        <v>1.314672332498575</v>
      </c>
      <c r="AA294" s="1">
        <f t="shared" si="74"/>
        <v>-0.24397465201798216</v>
      </c>
      <c r="AB294" s="1">
        <f t="shared" si="75"/>
        <v>0</v>
      </c>
      <c r="AC294">
        <f t="shared" si="76"/>
        <v>0.15951143382831973</v>
      </c>
      <c r="AD294">
        <f t="shared" si="77"/>
        <v>1.314672332498575</v>
      </c>
      <c r="AE294">
        <f t="shared" si="78"/>
        <v>1.7538072393592101</v>
      </c>
    </row>
    <row r="295" spans="1:31" ht="12.75">
      <c r="A295" s="1">
        <f t="shared" si="79"/>
        <v>-0.13684210526315788</v>
      </c>
      <c r="B295" s="1">
        <v>0</v>
      </c>
      <c r="C295">
        <v>291</v>
      </c>
      <c r="D295">
        <f t="shared" si="68"/>
        <v>5.078908123303499</v>
      </c>
      <c r="E295" s="2">
        <f>COS(D295+Params!$H$3)*A_LEN+A_X</f>
        <v>0.2972103915022873</v>
      </c>
      <c r="F295" s="2">
        <f>SIN(D295+Params!$H$3)*A_LEN+A_Y</f>
        <v>2.7475894892411716</v>
      </c>
      <c r="G295">
        <f t="shared" si="65"/>
        <v>-1.5847373656071646</v>
      </c>
      <c r="H295">
        <f t="shared" si="69"/>
        <v>-90.79876268597103</v>
      </c>
      <c r="I295" s="3">
        <f t="shared" si="66"/>
        <v>0.27285372895605264</v>
      </c>
      <c r="J295" s="3">
        <f t="shared" si="67"/>
        <v>1.0005830482463267</v>
      </c>
      <c r="K295">
        <f>IF(AND(C295&gt;$H$366,C295&lt;$H$365),1,B_Y/COS(PI()/2+Data!G295)-BD_len)</f>
        <v>1.0006802890609388</v>
      </c>
      <c r="L295">
        <f>COS(G295)*K295+I295</f>
        <v>0.25890365808983357</v>
      </c>
      <c r="M295">
        <f>SIN(G295)*K295+J295</f>
        <v>0</v>
      </c>
      <c r="N295" s="5">
        <f>L295-COS(G295)*Params!$F$8</f>
        <v>0.2867848325642706</v>
      </c>
      <c r="O295" s="5">
        <f>M295-SIN(G295)*Params!$F$8</f>
        <v>1.9998056505845576</v>
      </c>
      <c r="P295" s="5">
        <f>D295+Params!$I$6</f>
        <v>7.696902001294994</v>
      </c>
      <c r="Q295" s="5">
        <f t="shared" si="70"/>
        <v>441.00000000000006</v>
      </c>
      <c r="R295" s="5">
        <f>A_X+COS(P295)*Params!$F$6</f>
        <v>-0.26132033073092276</v>
      </c>
      <c r="S295" s="5">
        <f>A_Y+SIN(P295)*Params!$F$6</f>
        <v>4.132409102798815</v>
      </c>
      <c r="T295" s="5">
        <f t="shared" si="71"/>
        <v>2.2019120678235584</v>
      </c>
      <c r="U295" s="5">
        <f t="shared" si="72"/>
        <v>-1.319228886847373</v>
      </c>
      <c r="V295" s="5">
        <f t="shared" si="73"/>
        <v>-75.58624742809612</v>
      </c>
      <c r="W295" s="5">
        <f>R295+COS(U295)*Params!$F$7</f>
        <v>-0.05215281684601841</v>
      </c>
      <c r="X295" s="5">
        <f>S295+SIN(U295)*Params!$F$7</f>
        <v>3.3185664461811477</v>
      </c>
      <c r="Y295" s="5">
        <f>W295+COS(G295)*Params!$F$8</f>
        <v>-0.08003399132045545</v>
      </c>
      <c r="Z295" s="5">
        <f>X295+SIN(G295)*Params!$F$8</f>
        <v>1.31876079559659</v>
      </c>
      <c r="AA295" s="1">
        <f t="shared" si="74"/>
        <v>-0.2537336380987015</v>
      </c>
      <c r="AB295" s="1">
        <f t="shared" si="75"/>
        <v>0</v>
      </c>
      <c r="AC295">
        <f t="shared" si="76"/>
        <v>0.173699646778246</v>
      </c>
      <c r="AD295">
        <f t="shared" si="77"/>
        <v>1.31876079559659</v>
      </c>
      <c r="AE295">
        <f t="shared" si="78"/>
        <v>1.7693016032934386</v>
      </c>
    </row>
    <row r="296" spans="1:31" ht="12.75">
      <c r="A296" s="1">
        <f t="shared" si="79"/>
        <v>-0.14210526315789473</v>
      </c>
      <c r="B296" s="1">
        <v>0</v>
      </c>
      <c r="C296">
        <v>292</v>
      </c>
      <c r="D296">
        <f t="shared" si="68"/>
        <v>5.096361415823442</v>
      </c>
      <c r="E296" s="2">
        <f>COS(D296+Params!$H$3)*A_LEN+A_X</f>
        <v>0.31024144318335917</v>
      </c>
      <c r="F296" s="2">
        <f>SIN(D296+Params!$H$3)*A_LEN+A_Y</f>
        <v>2.7591998888597398</v>
      </c>
      <c r="G296">
        <f t="shared" si="65"/>
        <v>-1.5817032249663847</v>
      </c>
      <c r="H296">
        <f t="shared" si="69"/>
        <v>-90.62491923280523</v>
      </c>
      <c r="I296" s="3">
        <f t="shared" si="66"/>
        <v>0.2910571608319894</v>
      </c>
      <c r="J296" s="3">
        <f t="shared" si="67"/>
        <v>1.000356877745288</v>
      </c>
      <c r="K296">
        <f>IF(AND(C296&gt;$H$366,C296&lt;$H$365),1,B_Y/COS(PI()/2+Data!G296)-BD_len)</f>
        <v>1.0004163821357555</v>
      </c>
      <c r="L296">
        <f>COS(G296)*K296+I296</f>
        <v>0.28014593755991324</v>
      </c>
      <c r="M296">
        <f>SIN(G296)*K296+J296</f>
        <v>0</v>
      </c>
      <c r="N296" s="5">
        <f>L296-COS(G296)*Params!$F$8</f>
        <v>0.30195930140903804</v>
      </c>
      <c r="O296" s="5">
        <f>M296-SIN(G296)*Params!$F$8</f>
        <v>1.9998810407515708</v>
      </c>
      <c r="P296" s="5">
        <f>D296+Params!$I$6</f>
        <v>7.714355293814936</v>
      </c>
      <c r="Q296" s="5">
        <f t="shared" si="70"/>
        <v>442</v>
      </c>
      <c r="R296" s="5">
        <f>A_X+COS(P296)*Params!$F$6</f>
        <v>-0.2723726468536815</v>
      </c>
      <c r="S296" s="5">
        <f>A_Y+SIN(P296)*Params!$F$6</f>
        <v>4.134060882510588</v>
      </c>
      <c r="T296" s="5">
        <f t="shared" si="71"/>
        <v>2.2101087719308734</v>
      </c>
      <c r="U296" s="5">
        <f t="shared" si="72"/>
        <v>-1.3079129772159797</v>
      </c>
      <c r="V296" s="5">
        <f t="shared" si="73"/>
        <v>-74.93789356486583</v>
      </c>
      <c r="W296" s="5">
        <f>R296+COS(U296)*Params!$F$7</f>
        <v>-0.05400935134145918</v>
      </c>
      <c r="X296" s="5">
        <f>S296+SIN(U296)*Params!$F$7</f>
        <v>3.3226372017073125</v>
      </c>
      <c r="Y296" s="5">
        <f>W296+COS(G296)*Params!$F$8</f>
        <v>-0.07582271519058398</v>
      </c>
      <c r="Z296" s="5">
        <f>X296+SIN(G296)*Params!$F$8</f>
        <v>1.3227561609557417</v>
      </c>
      <c r="AA296" s="1">
        <f t="shared" si="74"/>
        <v>-0.2634926241794208</v>
      </c>
      <c r="AB296" s="1">
        <f t="shared" si="75"/>
        <v>0</v>
      </c>
      <c r="AC296">
        <f t="shared" si="76"/>
        <v>0.18766990898883684</v>
      </c>
      <c r="AD296">
        <f t="shared" si="77"/>
        <v>1.3227561609557417</v>
      </c>
      <c r="AE296">
        <f t="shared" si="78"/>
        <v>1.7849038560862502</v>
      </c>
    </row>
    <row r="297" spans="1:31" ht="12.75">
      <c r="A297" s="1">
        <f t="shared" si="79"/>
        <v>-0.1473684210526316</v>
      </c>
      <c r="B297" s="1">
        <v>0</v>
      </c>
      <c r="C297">
        <v>293</v>
      </c>
      <c r="D297">
        <f t="shared" si="68"/>
        <v>5.113814708343385</v>
      </c>
      <c r="E297" s="2">
        <f>COS(D297+Params!$H$3)*A_LEN+A_X</f>
        <v>0.32306788075910026</v>
      </c>
      <c r="F297" s="2">
        <f>SIN(D297+Params!$H$3)*A_LEN+A_Y</f>
        <v>2.771035943368453</v>
      </c>
      <c r="G297">
        <f t="shared" si="65"/>
        <v>-1.5787010228150833</v>
      </c>
      <c r="H297">
        <f t="shared" si="69"/>
        <v>-90.45290572029056</v>
      </c>
      <c r="I297" s="3">
        <f t="shared" si="66"/>
        <v>0.30906957017545933</v>
      </c>
      <c r="J297" s="3">
        <f t="shared" si="67"/>
        <v>1.0001874516814482</v>
      </c>
      <c r="K297">
        <f>IF(AND(C297&gt;$H$366,C297&lt;$H$365),1,B_Y/COS(PI()/2+Data!G297)-BD_len)</f>
        <v>1.0002187004609837</v>
      </c>
      <c r="L297">
        <f>COS(G297)*K297+I297</f>
        <v>0.3011632277321484</v>
      </c>
      <c r="M297">
        <f>SIN(G297)*K297+J297</f>
        <v>0</v>
      </c>
      <c r="N297" s="5">
        <f>L297-COS(G297)*Params!$F$8</f>
        <v>0.31697245513344985</v>
      </c>
      <c r="O297" s="5">
        <f>M297-SIN(G297)*Params!$F$8</f>
        <v>1.999937516106184</v>
      </c>
      <c r="P297" s="5">
        <f>D297+Params!$I$6</f>
        <v>7.73180858633488</v>
      </c>
      <c r="Q297" s="5">
        <f t="shared" si="70"/>
        <v>443</v>
      </c>
      <c r="R297" s="5">
        <f>A_X+COS(P297)*Params!$F$6</f>
        <v>-0.2834521071860374</v>
      </c>
      <c r="S297" s="5">
        <f>A_Y+SIN(P297)*Params!$F$6</f>
        <v>4.135519521135263</v>
      </c>
      <c r="T297" s="5">
        <f t="shared" si="71"/>
        <v>2.2183823284638224</v>
      </c>
      <c r="U297" s="5">
        <f t="shared" si="72"/>
        <v>-1.296719082217753</v>
      </c>
      <c r="V297" s="5">
        <f t="shared" si="73"/>
        <v>-74.29653062515484</v>
      </c>
      <c r="W297" s="5">
        <f>R297+COS(U297)*Params!$F$7</f>
        <v>-0.05601969055504935</v>
      </c>
      <c r="X297" s="5">
        <f>S297+SIN(U297)*Params!$F$7</f>
        <v>3.326590961582145</v>
      </c>
      <c r="Y297" s="5">
        <f>W297+COS(G297)*Params!$F$8</f>
        <v>-0.07182891795635085</v>
      </c>
      <c r="Z297" s="5">
        <f>X297+SIN(G297)*Params!$F$8</f>
        <v>1.3266534454759609</v>
      </c>
      <c r="AA297" s="1">
        <f t="shared" si="74"/>
        <v>-0.2732516102601401</v>
      </c>
      <c r="AB297" s="1">
        <f t="shared" si="75"/>
        <v>0</v>
      </c>
      <c r="AC297">
        <f t="shared" si="76"/>
        <v>0.20142269230378926</v>
      </c>
      <c r="AD297">
        <f t="shared" si="77"/>
        <v>1.3266534454759609</v>
      </c>
      <c r="AE297">
        <f t="shared" si="78"/>
        <v>1.8005804653681452</v>
      </c>
    </row>
    <row r="298" spans="1:31" ht="12.75">
      <c r="A298" s="1">
        <f t="shared" si="79"/>
        <v>-0.15263157894736845</v>
      </c>
      <c r="B298" s="1">
        <v>0</v>
      </c>
      <c r="C298">
        <v>294</v>
      </c>
      <c r="D298">
        <f t="shared" si="68"/>
        <v>5.1312680008633285</v>
      </c>
      <c r="E298" s="2">
        <f>COS(D298+Params!$H$3)*A_LEN+A_X</f>
        <v>0.3356857971723722</v>
      </c>
      <c r="F298" s="2">
        <f>SIN(D298+Params!$H$3)*A_LEN+A_Y</f>
        <v>2.783094047390449</v>
      </c>
      <c r="G298">
        <f t="shared" si="65"/>
        <v>-1.5757315296373966</v>
      </c>
      <c r="H298">
        <f t="shared" si="69"/>
        <v>-90.28276629391623</v>
      </c>
      <c r="I298" s="3">
        <f t="shared" si="66"/>
        <v>0.32688615552713873</v>
      </c>
      <c r="J298" s="3">
        <f t="shared" si="67"/>
        <v>1.0000730685329833</v>
      </c>
      <c r="K298">
        <f>IF(AND(C298&gt;$H$366,C298&lt;$H$365),1,B_Y/COS(PI()/2+Data!G298)-BD_len)</f>
        <v>1.0000852476599675</v>
      </c>
      <c r="L298">
        <f>COS(G298)*K298+I298</f>
        <v>0.3219505520056486</v>
      </c>
      <c r="M298">
        <f>SIN(G298)*K298+J298</f>
        <v>0</v>
      </c>
      <c r="N298" s="5">
        <f>L298-COS(G298)*Params!$F$8</f>
        <v>0.33182091762305693</v>
      </c>
      <c r="O298" s="5">
        <f>M298-SIN(G298)*Params!$F$8</f>
        <v>1.9999756438223388</v>
      </c>
      <c r="P298" s="5">
        <f>D298+Params!$I$6</f>
        <v>7.749261878854822</v>
      </c>
      <c r="Q298" s="5">
        <f t="shared" si="70"/>
        <v>443.99999999999994</v>
      </c>
      <c r="R298" s="5">
        <f>A_X+COS(P298)*Params!$F$6</f>
        <v>-0.29455533681704205</v>
      </c>
      <c r="S298" s="5">
        <f>A_Y+SIN(P298)*Params!$F$6</f>
        <v>4.136784574357384</v>
      </c>
      <c r="T298" s="5">
        <f t="shared" si="71"/>
        <v>2.2267239653223148</v>
      </c>
      <c r="U298" s="5">
        <f t="shared" si="72"/>
        <v>-1.2856483431591086</v>
      </c>
      <c r="V298" s="5">
        <f t="shared" si="73"/>
        <v>-73.66222400100389</v>
      </c>
      <c r="W298" s="5">
        <f>R298+COS(U298)*Params!$F$7</f>
        <v>-0.05818160317645052</v>
      </c>
      <c r="X298" s="5">
        <f>S298+SIN(U298)*Params!$F$7</f>
        <v>3.3304233794576668</v>
      </c>
      <c r="Y298" s="5">
        <f>W298+COS(G298)*Params!$F$8</f>
        <v>-0.06805196879385887</v>
      </c>
      <c r="Z298" s="5">
        <f>X298+SIN(G298)*Params!$F$8</f>
        <v>1.330447735635328</v>
      </c>
      <c r="AA298" s="1">
        <f t="shared" si="74"/>
        <v>-0.28301059634085945</v>
      </c>
      <c r="AB298" s="1">
        <f t="shared" si="75"/>
        <v>0</v>
      </c>
      <c r="AC298">
        <f t="shared" si="76"/>
        <v>0.21495862754700057</v>
      </c>
      <c r="AD298">
        <f t="shared" si="77"/>
        <v>1.330447735635328</v>
      </c>
      <c r="AE298">
        <f t="shared" si="78"/>
        <v>1.8162983888140616</v>
      </c>
    </row>
    <row r="299" spans="1:31" ht="12.75">
      <c r="A299" s="1">
        <f t="shared" si="79"/>
        <v>-0.1578947368421053</v>
      </c>
      <c r="B299" s="1">
        <v>0</v>
      </c>
      <c r="C299">
        <v>295</v>
      </c>
      <c r="D299">
        <f t="shared" si="68"/>
        <v>5.1487212933832724</v>
      </c>
      <c r="E299" s="2">
        <f>COS(D299+Params!$H$3)*A_LEN+A_X</f>
        <v>0.3480913488836033</v>
      </c>
      <c r="F299" s="2">
        <f>SIN(D299+Params!$H$3)*A_LEN+A_Y</f>
        <v>2.7953705279104346</v>
      </c>
      <c r="G299">
        <f t="shared" si="65"/>
        <v>-1.572795526094777</v>
      </c>
      <c r="H299">
        <f t="shared" si="69"/>
        <v>-90.11454568228866</v>
      </c>
      <c r="I299" s="3">
        <f t="shared" si="66"/>
        <v>0.3445020645704753</v>
      </c>
      <c r="J299" s="3">
        <f t="shared" si="67"/>
        <v>1.0000119903895275</v>
      </c>
      <c r="K299">
        <f>IF(AND(C299&gt;$H$366,C299&lt;$H$365),1,B_Y/COS(PI()/2+Data!G299)-BD_len)</f>
        <v>1.0000139888157378</v>
      </c>
      <c r="L299">
        <f>COS(G299)*K299+I299</f>
        <v>0.3425028386359152</v>
      </c>
      <c r="M299">
        <f>SIN(G299)*K299+J299</f>
        <v>0</v>
      </c>
      <c r="N299" s="5">
        <f>L299-COS(G299)*Params!$F$8</f>
        <v>0.3465012345722114</v>
      </c>
      <c r="O299" s="5">
        <f>M299-SIN(G299)*Params!$F$8</f>
        <v>1.9999960032034907</v>
      </c>
      <c r="P299" s="5">
        <f>D299+Params!$I$6</f>
        <v>7.766715171374766</v>
      </c>
      <c r="Q299" s="5">
        <f t="shared" si="70"/>
        <v>445</v>
      </c>
      <c r="R299" s="5">
        <f>A_X+COS(P299)*Params!$F$6</f>
        <v>-0.3056789535953925</v>
      </c>
      <c r="S299" s="5">
        <f>A_Y+SIN(P299)*Params!$F$6</f>
        <v>4.137855656829486</v>
      </c>
      <c r="T299" s="5">
        <f t="shared" si="71"/>
        <v>2.235124805562363</v>
      </c>
      <c r="U299" s="5">
        <f t="shared" si="72"/>
        <v>-1.2747017989099863</v>
      </c>
      <c r="V299" s="5">
        <f t="shared" si="73"/>
        <v>-73.03503321527597</v>
      </c>
      <c r="W299" s="5">
        <f>R299+COS(U299)*Params!$F$7</f>
        <v>-0.060492689551915224</v>
      </c>
      <c r="X299" s="5">
        <f>S299+SIN(U299)*Params!$F$7</f>
        <v>3.334130197160765</v>
      </c>
      <c r="Y299" s="5">
        <f>W299+COS(G299)*Params!$F$8</f>
        <v>-0.0644910854882114</v>
      </c>
      <c r="Z299" s="5">
        <f>X299+SIN(G299)*Params!$F$8</f>
        <v>1.3341341939572744</v>
      </c>
      <c r="AA299" s="1">
        <f t="shared" si="74"/>
        <v>-0.29276958242157874</v>
      </c>
      <c r="AB299" s="1">
        <f t="shared" si="75"/>
        <v>0</v>
      </c>
      <c r="AC299">
        <f t="shared" si="76"/>
        <v>0.22827849693336733</v>
      </c>
      <c r="AD299">
        <f t="shared" si="77"/>
        <v>1.3341341939572744</v>
      </c>
      <c r="AE299">
        <f t="shared" si="78"/>
        <v>1.8320251196481836</v>
      </c>
    </row>
    <row r="300" spans="1:31" ht="12.75">
      <c r="A300" s="1">
        <f t="shared" si="79"/>
        <v>-0.16315789473684206</v>
      </c>
      <c r="B300" s="1">
        <v>0</v>
      </c>
      <c r="C300">
        <v>296</v>
      </c>
      <c r="D300">
        <f t="shared" si="68"/>
        <v>5.1661745859032155</v>
      </c>
      <c r="E300" s="2">
        <f>COS(D300+Params!$H$3)*A_LEN+A_X</f>
        <v>0.36028075704156687</v>
      </c>
      <c r="F300" s="2">
        <f>SIN(D300+Params!$H$3)*A_LEN+A_Y</f>
        <v>2.8078616453935177</v>
      </c>
      <c r="G300">
        <f t="shared" si="65"/>
        <v>-1.5698938032341552</v>
      </c>
      <c r="H300">
        <f t="shared" si="69"/>
        <v>-89.9482892090584</v>
      </c>
      <c r="I300" s="3">
        <f t="shared" si="66"/>
        <v>0.36191239300866307</v>
      </c>
      <c r="J300" s="3">
        <f t="shared" si="67"/>
        <v>1.0000024436461672</v>
      </c>
      <c r="K300">
        <f>IF(AND(C300&gt;$H$366,C300&lt;$H$365),1,B_Y/COS(PI()/2+Data!G300)-BD_len)</f>
        <v>1.0000028509216898</v>
      </c>
      <c r="L300">
        <f>COS(G300)*K300+I300</f>
        <v>0.36281491901990326</v>
      </c>
      <c r="M300">
        <f>SIN(G300)*K300+J300</f>
        <v>0</v>
      </c>
      <c r="N300" s="5">
        <f>L300-COS(G300)*Params!$F$8</f>
        <v>0.3610098721434702</v>
      </c>
      <c r="O300" s="5">
        <f>M300-SIN(G300)*Params!$F$8</f>
        <v>1.9999991854512775</v>
      </c>
      <c r="P300" s="5">
        <f>D300+Params!$I$6</f>
        <v>7.78416846389471</v>
      </c>
      <c r="Q300" s="5">
        <f t="shared" si="70"/>
        <v>446.00000000000006</v>
      </c>
      <c r="R300" s="5">
        <f>A_X+COS(P300)*Params!$F$6</f>
        <v>-0.31681956915966014</v>
      </c>
      <c r="S300" s="5">
        <f>A_Y+SIN(P300)*Params!$F$6</f>
        <v>4.138732442289471</v>
      </c>
      <c r="T300" s="5">
        <f t="shared" si="71"/>
        <v>2.243575872441808</v>
      </c>
      <c r="U300" s="5">
        <f t="shared" si="72"/>
        <v>-1.263880390271978</v>
      </c>
      <c r="V300" s="5">
        <f t="shared" si="73"/>
        <v>-72.41501217193168</v>
      </c>
      <c r="W300" s="5">
        <f>R300+COS(U300)*Params!$F$7</f>
        <v>-0.06295038910193018</v>
      </c>
      <c r="X300" s="5">
        <f>S300+SIN(U300)*Params!$F$7</f>
        <v>3.337707250418385</v>
      </c>
      <c r="Y300" s="5">
        <f>W300+COS(G300)*Params!$F$8</f>
        <v>-0.0611453422254971</v>
      </c>
      <c r="Z300" s="5">
        <f>X300+SIN(G300)*Params!$F$8</f>
        <v>1.3377080649671076</v>
      </c>
      <c r="AA300" s="1">
        <f t="shared" si="74"/>
        <v>-0.30252856850229787</v>
      </c>
      <c r="AB300" s="1">
        <f t="shared" si="75"/>
        <v>0</v>
      </c>
      <c r="AC300">
        <f t="shared" si="76"/>
        <v>0.24138322627680076</v>
      </c>
      <c r="AD300">
        <f t="shared" si="77"/>
        <v>1.3377080649671076</v>
      </c>
      <c r="AE300">
        <f t="shared" si="78"/>
        <v>1.8477287290058404</v>
      </c>
    </row>
    <row r="301" spans="1:31" ht="12.75">
      <c r="A301" s="1">
        <f t="shared" si="79"/>
        <v>-0.16842105263157892</v>
      </c>
      <c r="B301" s="1">
        <v>0</v>
      </c>
      <c r="C301">
        <v>297</v>
      </c>
      <c r="D301">
        <f t="shared" si="68"/>
        <v>5.183627878423159</v>
      </c>
      <c r="E301" s="2">
        <f>COS(D301+Params!$H$3)*A_LEN+A_X</f>
        <v>0.372250308634447</v>
      </c>
      <c r="F301" s="2">
        <f>SIN(D301+Params!$H$3)*A_LEN+A_Y</f>
        <v>2.820563594924298</v>
      </c>
      <c r="G301">
        <f t="shared" si="65"/>
        <v>-1.567027162694979</v>
      </c>
      <c r="H301">
        <f t="shared" si="69"/>
        <v>-89.7840428047825</v>
      </c>
      <c r="I301" s="3">
        <f t="shared" si="66"/>
        <v>0.3791121834319084</v>
      </c>
      <c r="J301" s="3">
        <f t="shared" si="67"/>
        <v>1.0000426197435797</v>
      </c>
      <c r="K301">
        <f>IF(AND(C301&gt;$H$366,C301&lt;$H$365),1,B_Y/COS(PI()/2+Data!G301)-BD_len)</f>
        <v>1.0000497233873755</v>
      </c>
      <c r="L301">
        <f>COS(G301)*K301+I301</f>
        <v>0.38288152602249537</v>
      </c>
      <c r="M301">
        <f>SIN(G301)*K301+J301</f>
        <v>0</v>
      </c>
      <c r="N301" s="5">
        <f>L301-COS(G301)*Params!$F$8</f>
        <v>0.3753432156716472</v>
      </c>
      <c r="O301" s="5">
        <f>M301-SIN(G301)*Params!$F$8</f>
        <v>1.9999857934188068</v>
      </c>
      <c r="P301" s="5">
        <f>D301+Params!$I$6</f>
        <v>7.801621756414653</v>
      </c>
      <c r="Q301" s="5">
        <f t="shared" si="70"/>
        <v>447</v>
      </c>
      <c r="R301" s="5">
        <f>A_X+COS(P301)*Params!$F$6</f>
        <v>-0.32797378997042137</v>
      </c>
      <c r="S301" s="5">
        <f>A_Y+SIN(P301)*Params!$F$6</f>
        <v>4.139414663659994</v>
      </c>
      <c r="T301" s="5">
        <f t="shared" si="71"/>
        <v>2.252068094273974</v>
      </c>
      <c r="U301" s="5">
        <f t="shared" si="72"/>
        <v>-1.2531849644335855</v>
      </c>
      <c r="V301" s="5">
        <f t="shared" si="73"/>
        <v>-71.80220941129663</v>
      </c>
      <c r="W301" s="5">
        <f>R301+COS(U301)*Params!$F$7</f>
        <v>-0.06555198789634042</v>
      </c>
      <c r="X301" s="5">
        <f>S301+SIN(U301)*Params!$F$7</f>
        <v>3.341150474063914</v>
      </c>
      <c r="Y301" s="5">
        <f>W301+COS(G301)*Params!$F$8</f>
        <v>-0.05801367754549223</v>
      </c>
      <c r="Z301" s="5">
        <f>X301+SIN(G301)*Params!$F$8</f>
        <v>1.3411646806451074</v>
      </c>
      <c r="AA301" s="1">
        <f t="shared" si="74"/>
        <v>-0.3122875545830172</v>
      </c>
      <c r="AB301" s="1">
        <f t="shared" si="75"/>
        <v>0</v>
      </c>
      <c r="AC301">
        <f t="shared" si="76"/>
        <v>0.25427387703752496</v>
      </c>
      <c r="AD301">
        <f t="shared" si="77"/>
        <v>1.3411646806451074</v>
      </c>
      <c r="AE301">
        <f t="shared" si="78"/>
        <v>1.8633779051535873</v>
      </c>
    </row>
    <row r="302" spans="1:31" ht="12.75">
      <c r="A302" s="1">
        <f t="shared" si="79"/>
        <v>-0.17368421052631577</v>
      </c>
      <c r="B302" s="1">
        <v>0</v>
      </c>
      <c r="C302">
        <v>298</v>
      </c>
      <c r="D302">
        <f t="shared" si="68"/>
        <v>5.201081170943102</v>
      </c>
      <c r="E302" s="2">
        <f>COS(D302+Params!$H$3)*A_LEN+A_X</f>
        <v>0.3839963576208963</v>
      </c>
      <c r="F302" s="2">
        <f>SIN(D302+Params!$H$3)*A_LEN+A_Y</f>
        <v>2.833472507365923</v>
      </c>
      <c r="G302">
        <f t="shared" si="65"/>
        <v>-1.5641964169148146</v>
      </c>
      <c r="H302">
        <f t="shared" si="69"/>
        <v>-89.62185301870461</v>
      </c>
      <c r="I302" s="3">
        <f t="shared" si="66"/>
        <v>0.3960964241762588</v>
      </c>
      <c r="J302" s="3">
        <f t="shared" si="67"/>
        <v>1.0001306759569335</v>
      </c>
      <c r="K302">
        <f>IF(AND(C302&gt;$H$366,C302&lt;$H$365),1,B_Y/COS(PI()/2+Data!G302)-BD_len)</f>
        <v>1.0001524586035355</v>
      </c>
      <c r="L302">
        <f>COS(G302)*K302+I302</f>
        <v>0.40269729234814683</v>
      </c>
      <c r="M302">
        <f>SIN(G302)*K302+J302</f>
        <v>0</v>
      </c>
      <c r="N302" s="5">
        <f>L302-COS(G302)*Params!$F$8</f>
        <v>0.3894975684158485</v>
      </c>
      <c r="O302" s="5">
        <f>M302-SIN(G302)*Params!$F$8</f>
        <v>1.9999564413476887</v>
      </c>
      <c r="P302" s="5">
        <f>D302+Params!$I$6</f>
        <v>7.819075048934597</v>
      </c>
      <c r="Q302" s="5">
        <f t="shared" si="70"/>
        <v>448</v>
      </c>
      <c r="R302" s="5">
        <f>A_X+COS(P302)*Params!$F$6</f>
        <v>-0.3391382183439662</v>
      </c>
      <c r="S302" s="5">
        <f>A_Y+SIN(P302)*Params!$F$6</f>
        <v>4.139902113129818</v>
      </c>
      <c r="T302" s="5">
        <f t="shared" si="71"/>
        <v>2.2605923090920577</v>
      </c>
      <c r="U302" s="5">
        <f t="shared" si="72"/>
        <v>-1.2426162794924698</v>
      </c>
      <c r="V302" s="5">
        <f t="shared" si="73"/>
        <v>-71.19666836916723</v>
      </c>
      <c r="W302" s="5">
        <f>R302+COS(U302)*Params!$F$7</f>
        <v>-0.06829462634763506</v>
      </c>
      <c r="X302" s="5">
        <f>S302+SIN(U302)*Params!$F$7</f>
        <v>3.3444559067337982</v>
      </c>
      <c r="Y302" s="5">
        <f>W302+COS(G302)*Params!$F$8</f>
        <v>-0.055094902415336724</v>
      </c>
      <c r="Z302" s="5">
        <f>X302+SIN(G302)*Params!$F$8</f>
        <v>1.3444994653861095</v>
      </c>
      <c r="AA302" s="1">
        <f t="shared" si="74"/>
        <v>-0.3220465406637365</v>
      </c>
      <c r="AB302" s="1">
        <f t="shared" si="75"/>
        <v>0</v>
      </c>
      <c r="AC302">
        <f t="shared" si="76"/>
        <v>0.2669516382483998</v>
      </c>
      <c r="AD302">
        <f t="shared" si="77"/>
        <v>1.3444994653861095</v>
      </c>
      <c r="AE302">
        <f t="shared" si="78"/>
        <v>1.878941989587039</v>
      </c>
    </row>
    <row r="303" spans="1:31" ht="12.75">
      <c r="A303" s="1">
        <f aca="true" t="shared" si="80" ref="A303:A334">1-(C303-170)*1/190-0.5</f>
        <v>-0.17894736842105263</v>
      </c>
      <c r="B303" s="1">
        <v>0</v>
      </c>
      <c r="C303">
        <v>299</v>
      </c>
      <c r="D303">
        <f t="shared" si="68"/>
        <v>5.218534463463046</v>
      </c>
      <c r="E303" s="2">
        <f>COS(D303+Params!$H$3)*A_LEN+A_X</f>
        <v>0.3955153260405972</v>
      </c>
      <c r="F303" s="2">
        <f>SIN(D303+Params!$H$3)*A_LEN+A_Y</f>
        <v>2.846584450538601</v>
      </c>
      <c r="G303">
        <f t="shared" si="65"/>
        <v>-1.5614023893332083</v>
      </c>
      <c r="H303">
        <f t="shared" si="69"/>
        <v>-89.46176703043542</v>
      </c>
      <c r="I303" s="3">
        <f t="shared" si="66"/>
        <v>0.41286004817517286</v>
      </c>
      <c r="J303" s="3">
        <f t="shared" si="67"/>
        <v>1.0002647362362662</v>
      </c>
      <c r="K303">
        <f>IF(AND(C303&gt;$H$366,C303&lt;$H$365),1,B_Y/COS(PI()/2+Data!G303)-BD_len)</f>
        <v>1.0003088725706046</v>
      </c>
      <c r="L303">
        <f>COS(G303)*K303+I303</f>
        <v>0.4222567489614117</v>
      </c>
      <c r="M303">
        <f>SIN(G303)*K303+J303</f>
        <v>0</v>
      </c>
      <c r="N303" s="5">
        <f>L303-COS(G303)*Params!$F$8</f>
        <v>0.40346915036280867</v>
      </c>
      <c r="O303" s="5">
        <f>M303-SIN(G303)*Params!$F$8</f>
        <v>1.9999117545879113</v>
      </c>
      <c r="P303" s="5">
        <f>D303+Params!$I$6</f>
        <v>7.836528341454541</v>
      </c>
      <c r="Q303" s="5">
        <f t="shared" si="70"/>
        <v>449.00000000000006</v>
      </c>
      <c r="R303" s="5">
        <f>A_X+COS(P303)*Params!$F$6</f>
        <v>-0.35030945348725856</v>
      </c>
      <c r="S303" s="5">
        <f>A_Y+SIN(P303)*Params!$F$6</f>
        <v>4.140194642217111</v>
      </c>
      <c r="T303" s="5">
        <f t="shared" si="71"/>
        <v>2.269139269128394</v>
      </c>
      <c r="U303" s="5">
        <f t="shared" si="72"/>
        <v>-1.2321750090259702</v>
      </c>
      <c r="V303" s="5">
        <f t="shared" si="73"/>
        <v>-70.59842763868221</v>
      </c>
      <c r="W303" s="5">
        <f>R303+COS(U303)*Params!$F$7</f>
        <v>-0.07117530698565794</v>
      </c>
      <c r="X303" s="5">
        <f>S303+SIN(U303)*Params!$F$7</f>
        <v>3.347619695065665</v>
      </c>
      <c r="Y303" s="5">
        <f>W303+COS(G303)*Params!$F$8</f>
        <v>-0.05238770838705492</v>
      </c>
      <c r="Z303" s="5">
        <f>X303+SIN(G303)*Params!$F$8</f>
        <v>1.3477079404777537</v>
      </c>
      <c r="AA303" s="1">
        <f t="shared" si="74"/>
        <v>-0.33180552674445585</v>
      </c>
      <c r="AB303" s="1">
        <f t="shared" si="75"/>
        <v>0</v>
      </c>
      <c r="AC303">
        <f t="shared" si="76"/>
        <v>0.2794178183574009</v>
      </c>
      <c r="AD303">
        <f t="shared" si="77"/>
        <v>1.3477079404777537</v>
      </c>
      <c r="AE303">
        <f t="shared" si="78"/>
        <v>1.894391010042398</v>
      </c>
    </row>
    <row r="304" spans="1:31" ht="12.75">
      <c r="A304" s="1">
        <f t="shared" si="80"/>
        <v>-0.1842105263157895</v>
      </c>
      <c r="B304" s="1">
        <v>0</v>
      </c>
      <c r="C304">
        <v>300</v>
      </c>
      <c r="D304">
        <f t="shared" si="68"/>
        <v>5.235987755982989</v>
      </c>
      <c r="E304" s="2">
        <f>COS(D304+Params!$H$3)*A_LEN+A_X</f>
        <v>0.4068037051041821</v>
      </c>
      <c r="F304" s="2">
        <f>SIN(D304+Params!$H$3)*A_LEN+A_Y</f>
        <v>2.8598954304174242</v>
      </c>
      <c r="G304">
        <f t="shared" si="65"/>
        <v>-1.5586459145934037</v>
      </c>
      <c r="H304">
        <f t="shared" si="69"/>
        <v>-89.3038326615102</v>
      </c>
      <c r="I304" s="3">
        <f t="shared" si="66"/>
        <v>0.42939793180563035</v>
      </c>
      <c r="J304" s="3">
        <f t="shared" si="67"/>
        <v>1.0004428921011854</v>
      </c>
      <c r="K304">
        <f>IF(AND(C304&gt;$H$366,C304&lt;$H$365),1,B_Y/COS(PI()/2+Data!G304)-BD_len)</f>
        <v>1.0005167455951405</v>
      </c>
      <c r="L304">
        <f>COS(G304)*K304+I304</f>
        <v>0.44155432356083746</v>
      </c>
      <c r="M304">
        <f>SIN(G304)*K304+J304</f>
        <v>0</v>
      </c>
      <c r="N304" s="5">
        <f>L304-COS(G304)*Params!$F$8</f>
        <v>0.4172540970854153</v>
      </c>
      <c r="O304" s="5">
        <f>M304-SIN(G304)*Params!$F$8</f>
        <v>1.9998523692996049</v>
      </c>
      <c r="P304" s="5">
        <f>D304+Params!$I$6</f>
        <v>7.853981633974483</v>
      </c>
      <c r="Q304" s="5">
        <f t="shared" si="70"/>
        <v>450</v>
      </c>
      <c r="R304" s="5">
        <f>A_X+COS(P304)*Params!$F$6</f>
        <v>-0.36148409253385455</v>
      </c>
      <c r="S304" s="5">
        <f>A_Y+SIN(P304)*Params!$F$6</f>
        <v>4.1402921618146795</v>
      </c>
      <c r="T304" s="5">
        <f t="shared" si="71"/>
        <v>2.2776996451142266</v>
      </c>
      <c r="U304" s="5">
        <f t="shared" si="72"/>
        <v>-1.2218617466923867</v>
      </c>
      <c r="V304" s="5">
        <f t="shared" si="73"/>
        <v>-70.00752123395664</v>
      </c>
      <c r="W304" s="5">
        <f>R304+COS(U304)*Params!$F$7</f>
        <v>-0.07419090227951741</v>
      </c>
      <c r="X304" s="5">
        <f>S304+SIN(U304)*Params!$F$7</f>
        <v>3.3506380974112986</v>
      </c>
      <c r="Y304" s="5">
        <f>W304+COS(G304)*Params!$F$8</f>
        <v>-0.04989067580409523</v>
      </c>
      <c r="Z304" s="5">
        <f>X304+SIN(G304)*Params!$F$8</f>
        <v>1.3507857281116937</v>
      </c>
      <c r="AA304" s="1">
        <f t="shared" si="74"/>
        <v>-0.34156451282517514</v>
      </c>
      <c r="AB304" s="1">
        <f t="shared" si="75"/>
        <v>0</v>
      </c>
      <c r="AC304">
        <f t="shared" si="76"/>
        <v>0.2916738370210799</v>
      </c>
      <c r="AD304">
        <f t="shared" si="77"/>
        <v>1.3507857281116937</v>
      </c>
      <c r="AE304">
        <f t="shared" si="78"/>
        <v>1.909695710472838</v>
      </c>
    </row>
    <row r="305" spans="1:31" ht="12.75">
      <c r="A305" s="1">
        <f t="shared" si="80"/>
        <v>-0.18947368421052635</v>
      </c>
      <c r="B305" s="1">
        <v>0</v>
      </c>
      <c r="C305">
        <v>301</v>
      </c>
      <c r="D305">
        <f t="shared" si="68"/>
        <v>5.253441048502932</v>
      </c>
      <c r="E305" s="2">
        <f>COS(D305+Params!$H$3)*A_LEN+A_X</f>
        <v>0.41785805626203537</v>
      </c>
      <c r="F305" s="2">
        <f>SIN(D305+Params!$H$3)*A_LEN+A_Y</f>
        <v>2.873401392348974</v>
      </c>
      <c r="G305">
        <f t="shared" si="65"/>
        <v>-1.5559278387415607</v>
      </c>
      <c r="H305">
        <f t="shared" si="69"/>
        <v>-89.14809838680317</v>
      </c>
      <c r="I305" s="3">
        <f t="shared" si="66"/>
        <v>0.44570489373025823</v>
      </c>
      <c r="J305" s="3">
        <f t="shared" si="67"/>
        <v>1.0006632035928664</v>
      </c>
      <c r="K305">
        <f>IF(AND(C305&gt;$H$366,C305&lt;$H$365),1,B_Y/COS(PI()/2+Data!G305)-BD_len)</f>
        <v>1.0007738230587169</v>
      </c>
      <c r="L305">
        <f>COS(G305)*K305+I305</f>
        <v>0.46058433911038915</v>
      </c>
      <c r="M305">
        <f>SIN(G305)*K305+J305</f>
        <v>0</v>
      </c>
      <c r="N305" s="5">
        <f>L305-COS(G305)*Params!$F$8</f>
        <v>0.430848458660091</v>
      </c>
      <c r="O305" s="5">
        <f>M305-SIN(G305)*Params!$F$8</f>
        <v>1.9997789321357111</v>
      </c>
      <c r="P305" s="5">
        <f>D305+Params!$I$6</f>
        <v>7.871434926494427</v>
      </c>
      <c r="Q305" s="5">
        <f t="shared" si="70"/>
        <v>451.00000000000006</v>
      </c>
      <c r="R305" s="5">
        <f>A_X+COS(P305)*Params!$F$6</f>
        <v>-0.3726587315804517</v>
      </c>
      <c r="S305" s="5">
        <f>A_Y+SIN(P305)*Params!$F$6</f>
        <v>4.140194642217111</v>
      </c>
      <c r="T305" s="5">
        <f t="shared" si="71"/>
        <v>2.286264030406706</v>
      </c>
      <c r="U305" s="5">
        <f t="shared" si="72"/>
        <v>-1.2116770108470771</v>
      </c>
      <c r="V305" s="5">
        <f t="shared" si="73"/>
        <v>-69.4239788545648</v>
      </c>
      <c r="W305" s="5">
        <f>R305+COS(U305)*Params!$F$7</f>
        <v>-0.07733816247521758</v>
      </c>
      <c r="X305" s="5">
        <f>S305+SIN(U305)*Params!$F$7</f>
        <v>3.3535074870794066</v>
      </c>
      <c r="Y305" s="5">
        <f>W305+COS(G305)*Params!$F$8</f>
        <v>-0.047602282024919444</v>
      </c>
      <c r="Z305" s="5">
        <f>X305+SIN(G305)*Params!$F$8</f>
        <v>1.3537285549436955</v>
      </c>
      <c r="AA305" s="1">
        <f t="shared" si="74"/>
        <v>-0.3513234989058945</v>
      </c>
      <c r="AB305" s="1">
        <f t="shared" si="75"/>
        <v>0</v>
      </c>
      <c r="AC305">
        <f t="shared" si="76"/>
        <v>0.30372121688097503</v>
      </c>
      <c r="AD305">
        <f t="shared" si="77"/>
        <v>1.3537285549436955</v>
      </c>
      <c r="AE305">
        <f t="shared" si="78"/>
        <v>1.9248275780536062</v>
      </c>
    </row>
    <row r="306" spans="1:31" ht="12.75">
      <c r="A306" s="1">
        <f t="shared" si="80"/>
        <v>-0.1947368421052632</v>
      </c>
      <c r="B306" s="1">
        <v>0</v>
      </c>
      <c r="C306">
        <v>302</v>
      </c>
      <c r="D306">
        <f t="shared" si="68"/>
        <v>5.270894341022875</v>
      </c>
      <c r="E306" s="2">
        <f>COS(D306+Params!$H$3)*A_LEN+A_X</f>
        <v>0.4286750122517085</v>
      </c>
      <c r="F306" s="2">
        <f>SIN(D306+Params!$H$3)*A_LEN+A_Y</f>
        <v>2.8870982222864114</v>
      </c>
      <c r="G306">
        <f t="shared" si="65"/>
        <v>-1.553249019423037</v>
      </c>
      <c r="H306">
        <f t="shared" si="69"/>
        <v>-88.99461334577366</v>
      </c>
      <c r="I306" s="3">
        <f t="shared" si="66"/>
        <v>0.46177569373745314</v>
      </c>
      <c r="J306" s="3">
        <f t="shared" si="67"/>
        <v>1.0009237002864175</v>
      </c>
      <c r="K306">
        <f>IF(AND(C306&gt;$H$366,C306&lt;$H$365),1,B_Y/COS(PI()/2+Data!G306)-BD_len)</f>
        <v>1.0010778162640186</v>
      </c>
      <c r="L306">
        <f>COS(G306)*K306+I306</f>
        <v>0.4793410124331924</v>
      </c>
      <c r="M306">
        <f>SIN(G306)*K306+J306</f>
        <v>0</v>
      </c>
      <c r="N306" s="5">
        <f>L306-COS(G306)*Params!$F$8</f>
        <v>0.4442481986471626</v>
      </c>
      <c r="O306" s="5">
        <f>M306-SIN(G306)*Params!$F$8</f>
        <v>1.9996920999045276</v>
      </c>
      <c r="P306" s="5">
        <f>D306+Params!$I$6</f>
        <v>7.888888219014369</v>
      </c>
      <c r="Q306" s="5">
        <f t="shared" si="70"/>
        <v>452</v>
      </c>
      <c r="R306" s="5">
        <f>A_X+COS(P306)*Params!$F$6</f>
        <v>-0.383829966723743</v>
      </c>
      <c r="S306" s="5">
        <f>A_Y+SIN(P306)*Params!$F$6</f>
        <v>4.139902113129818</v>
      </c>
      <c r="T306" s="5">
        <f t="shared" si="71"/>
        <v>2.294822944951057</v>
      </c>
      <c r="U306" s="5">
        <f t="shared" si="72"/>
        <v>-1.2016212491587315</v>
      </c>
      <c r="V306" s="5">
        <f t="shared" si="73"/>
        <v>-68.84782615003324</v>
      </c>
      <c r="W306" s="5">
        <f>R306+COS(U306)*Params!$F$7</f>
        <v>-0.08061372342011969</v>
      </c>
      <c r="X306" s="5">
        <f>S306+SIN(U306)*Params!$F$7</f>
        <v>3.35622435512457</v>
      </c>
      <c r="Y306" s="5">
        <f>W306+COS(G306)*Params!$F$8</f>
        <v>-0.04552090963408991</v>
      </c>
      <c r="Z306" s="5">
        <f>X306+SIN(G306)*Params!$F$8</f>
        <v>1.3565322552200423</v>
      </c>
      <c r="AA306" s="1">
        <f t="shared" si="74"/>
        <v>-0.36108248498661377</v>
      </c>
      <c r="AB306" s="1">
        <f t="shared" si="75"/>
        <v>0</v>
      </c>
      <c r="AC306">
        <f t="shared" si="76"/>
        <v>0.3155615753525239</v>
      </c>
      <c r="AD306">
        <f t="shared" si="77"/>
        <v>1.3565322552200423</v>
      </c>
      <c r="AE306">
        <f t="shared" si="78"/>
        <v>1.9397588672913404</v>
      </c>
    </row>
    <row r="307" spans="1:31" ht="12.75">
      <c r="A307" s="1">
        <f t="shared" si="80"/>
        <v>-0.19999999999999996</v>
      </c>
      <c r="B307" s="1">
        <v>0</v>
      </c>
      <c r="C307">
        <v>303</v>
      </c>
      <c r="D307">
        <f t="shared" si="68"/>
        <v>5.288347633542818</v>
      </c>
      <c r="E307" s="2">
        <f>COS(D307+Params!$H$3)*A_LEN+A_X</f>
        <v>0.43925127812361214</v>
      </c>
      <c r="F307" s="2">
        <f>SIN(D307+Params!$H$3)*A_LEN+A_Y</f>
        <v>2.900981748042642</v>
      </c>
      <c r="G307">
        <f t="shared" si="65"/>
        <v>-1.5506103260752888</v>
      </c>
      <c r="H307">
        <f t="shared" si="69"/>
        <v>-88.84342735351844</v>
      </c>
      <c r="I307" s="3">
        <f t="shared" si="66"/>
        <v>0.4776050315815142</v>
      </c>
      <c r="J307" s="3">
        <f t="shared" si="67"/>
        <v>1.0012223823668274</v>
      </c>
      <c r="K307">
        <f>IF(AND(C307&gt;$H$366,C307&lt;$H$365),1,B_Y/COS(PI()/2+Data!G307)-BD_len)</f>
        <v>1.001426403363018</v>
      </c>
      <c r="L307">
        <f>COS(G307)*K307+I307</f>
        <v>0.49781845287246285</v>
      </c>
      <c r="M307">
        <f>SIN(G307)*K307+J307</f>
        <v>0</v>
      </c>
      <c r="N307" s="5">
        <f>L307-COS(G307)*Params!$F$8</f>
        <v>0.4574491931384127</v>
      </c>
      <c r="O307" s="5">
        <f>M307-SIN(G307)*Params!$F$8</f>
        <v>1.9995925392110576</v>
      </c>
      <c r="P307" s="5">
        <f>D307+Params!$I$6</f>
        <v>7.906341511534313</v>
      </c>
      <c r="Q307" s="5">
        <f t="shared" si="70"/>
        <v>453</v>
      </c>
      <c r="R307" s="5">
        <f>A_X+COS(P307)*Params!$F$6</f>
        <v>-0.39499439509728773</v>
      </c>
      <c r="S307" s="5">
        <f>A_Y+SIN(P307)*Params!$F$6</f>
        <v>4.139414663659994</v>
      </c>
      <c r="T307" s="5">
        <f t="shared" si="71"/>
        <v>2.3033668390869297</v>
      </c>
      <c r="U307" s="5">
        <f t="shared" si="72"/>
        <v>-1.1916948432126042</v>
      </c>
      <c r="V307" s="5">
        <f t="shared" si="73"/>
        <v>-68.27908498358659</v>
      </c>
      <c r="W307" s="5">
        <f>R307+COS(U307)*Params!$F$7</f>
        <v>-0.08401411434805367</v>
      </c>
      <c r="X307" s="5">
        <f>S307+SIN(U307)*Params!$F$7</f>
        <v>3.358785312699872</v>
      </c>
      <c r="Y307" s="5">
        <f>W307+COS(G307)*Params!$F$8</f>
        <v>-0.04364485461400354</v>
      </c>
      <c r="Z307" s="5">
        <f>X307+SIN(G307)*Params!$F$8</f>
        <v>1.3591927734888143</v>
      </c>
      <c r="AA307" s="1">
        <f t="shared" si="74"/>
        <v>-0.3708414710673329</v>
      </c>
      <c r="AB307" s="1">
        <f t="shared" si="75"/>
        <v>0</v>
      </c>
      <c r="AC307">
        <f t="shared" si="76"/>
        <v>0.32719661645332937</v>
      </c>
      <c r="AD307">
        <f t="shared" si="77"/>
        <v>1.3591927734888143</v>
      </c>
      <c r="AE307">
        <f t="shared" si="78"/>
        <v>1.9544626213227225</v>
      </c>
    </row>
    <row r="308" spans="1:31" ht="12.75">
      <c r="A308" s="1">
        <f t="shared" si="80"/>
        <v>-0.20526315789473681</v>
      </c>
      <c r="B308" s="1">
        <v>0</v>
      </c>
      <c r="C308">
        <v>304</v>
      </c>
      <c r="D308">
        <f t="shared" si="68"/>
        <v>5.305800926062762</v>
      </c>
      <c r="E308" s="2">
        <f>COS(D308+Params!$H$3)*A_LEN+A_X</f>
        <v>0.4495836322447246</v>
      </c>
      <c r="F308" s="2">
        <f>SIN(D308+Params!$H$3)*A_LEN+A_Y</f>
        <v>2.91504774056125</v>
      </c>
      <c r="G308">
        <f t="shared" si="65"/>
        <v>-1.548012640116882</v>
      </c>
      <c r="H308">
        <f t="shared" si="69"/>
        <v>-88.69459091160134</v>
      </c>
      <c r="I308" s="3">
        <f t="shared" si="66"/>
        <v>0.4931875458251662</v>
      </c>
      <c r="J308" s="3">
        <f t="shared" si="67"/>
        <v>1.0015572217718285</v>
      </c>
      <c r="K308">
        <f>IF(AND(C308&gt;$H$366,C308&lt;$H$365),1,B_Y/COS(PI()/2+Data!G308)-BD_len)</f>
        <v>1.0018172303722501</v>
      </c>
      <c r="L308">
        <f>COS(G308)*K308+I308</f>
        <v>0.5160106610249402</v>
      </c>
      <c r="M308">
        <f>SIN(G308)*K308+J308</f>
        <v>0</v>
      </c>
      <c r="N308" s="5">
        <f>L308-COS(G308)*Params!$F$8</f>
        <v>0.4704472298763394</v>
      </c>
      <c r="O308" s="5">
        <f>M308-SIN(G308)*Params!$F$8</f>
        <v>1.999480926076057</v>
      </c>
      <c r="P308" s="5">
        <f>D308+Params!$I$6</f>
        <v>7.923794804054257</v>
      </c>
      <c r="Q308" s="5">
        <f t="shared" si="70"/>
        <v>454.00000000000006</v>
      </c>
      <c r="R308" s="5">
        <f>A_X+COS(P308)*Params!$F$6</f>
        <v>-0.4061486159080501</v>
      </c>
      <c r="S308" s="5">
        <f>A_Y+SIN(P308)*Params!$F$6</f>
        <v>4.138732442289471</v>
      </c>
      <c r="T308" s="5">
        <f t="shared" si="71"/>
        <v>2.311886097208909</v>
      </c>
      <c r="U308" s="5">
        <f t="shared" si="72"/>
        <v>-1.1818981130888508</v>
      </c>
      <c r="V308" s="5">
        <f t="shared" si="73"/>
        <v>-67.71777369446683</v>
      </c>
      <c r="W308" s="5">
        <f>R308+COS(U308)*Params!$F$7</f>
        <v>-0.08753576560143322</v>
      </c>
      <c r="X308" s="5">
        <f>S308+SIN(U308)*Params!$F$7</f>
        <v>3.3611870929915746</v>
      </c>
      <c r="Y308" s="5">
        <f>W308+COS(G308)*Params!$F$8</f>
        <v>-0.041972334452832424</v>
      </c>
      <c r="Z308" s="5">
        <f>X308+SIN(G308)*Params!$F$8</f>
        <v>1.3617061669155175</v>
      </c>
      <c r="AA308" s="1">
        <f t="shared" si="74"/>
        <v>-0.38060045714805224</v>
      </c>
      <c r="AB308" s="1">
        <f t="shared" si="75"/>
        <v>0</v>
      </c>
      <c r="AC308">
        <f t="shared" si="76"/>
        <v>0.3386281226952198</v>
      </c>
      <c r="AD308">
        <f t="shared" si="77"/>
        <v>1.3617061669155175</v>
      </c>
      <c r="AE308">
        <f t="shared" si="78"/>
        <v>1.9689126904958398</v>
      </c>
    </row>
    <row r="309" spans="1:31" ht="12.75">
      <c r="A309" s="1">
        <f t="shared" si="80"/>
        <v>-0.21052631578947367</v>
      </c>
      <c r="B309" s="1">
        <v>0</v>
      </c>
      <c r="C309">
        <v>305</v>
      </c>
      <c r="D309">
        <f t="shared" si="68"/>
        <v>5.323254218582705</v>
      </c>
      <c r="E309" s="2">
        <f>COS(D309+Params!$H$3)*A_LEN+A_X</f>
        <v>0.4596689272798799</v>
      </c>
      <c r="F309" s="2">
        <f>SIN(D309+Params!$H$3)*A_LEN+A_Y</f>
        <v>2.929291915204643</v>
      </c>
      <c r="G309">
        <f t="shared" si="65"/>
        <v>-1.5454568551321253</v>
      </c>
      <c r="H309">
        <f t="shared" si="69"/>
        <v>-88.54815521863186</v>
      </c>
      <c r="I309" s="3">
        <f t="shared" si="66"/>
        <v>0.5085178126867649</v>
      </c>
      <c r="J309" s="3">
        <f t="shared" si="67"/>
        <v>1.0019261634051366</v>
      </c>
      <c r="K309">
        <f>IF(AND(C309&gt;$H$366,C309&lt;$H$365),1,B_Y/COS(PI()/2+Data!G309)-BD_len)</f>
        <v>1.0022479122803887</v>
      </c>
      <c r="L309">
        <f>COS(G309)*K309+I309</f>
        <v>0.5339115275520628</v>
      </c>
      <c r="M309">
        <f>SIN(G309)*K309+J309</f>
        <v>0</v>
      </c>
      <c r="N309" s="5">
        <f>L309-COS(G309)*Params!$F$8</f>
        <v>0.48323800744959583</v>
      </c>
      <c r="O309" s="5">
        <f>M309-SIN(G309)*Params!$F$8</f>
        <v>1.999357945531621</v>
      </c>
      <c r="P309" s="5">
        <f>D309+Params!$I$6</f>
        <v>7.941248096574199</v>
      </c>
      <c r="Q309" s="5">
        <f t="shared" si="70"/>
        <v>455</v>
      </c>
      <c r="R309" s="5">
        <f>A_X+COS(P309)*Params!$F$6</f>
        <v>-0.41728923147231667</v>
      </c>
      <c r="S309" s="5">
        <f>A_Y+SIN(P309)*Params!$F$6</f>
        <v>4.137855656829486</v>
      </c>
      <c r="T309" s="5">
        <f t="shared" si="71"/>
        <v>2.320371041292002</v>
      </c>
      <c r="U309" s="5">
        <f t="shared" si="72"/>
        <v>-1.1722313219055405</v>
      </c>
      <c r="V309" s="5">
        <f t="shared" si="73"/>
        <v>-67.16390735822887</v>
      </c>
      <c r="W309" s="5">
        <f>R309+COS(U309)*Params!$F$7</f>
        <v>-0.09117501626940527</v>
      </c>
      <c r="X309" s="5">
        <f>S309+SIN(U309)*Params!$F$7</f>
        <v>3.363426552754824</v>
      </c>
      <c r="Y309" s="5">
        <f>W309+COS(G309)*Params!$F$8</f>
        <v>-0.04050149616693827</v>
      </c>
      <c r="Z309" s="5">
        <f>X309+SIN(G309)*Params!$F$8</f>
        <v>1.3640686072232031</v>
      </c>
      <c r="AA309" s="1">
        <f t="shared" si="74"/>
        <v>-0.39035944322877153</v>
      </c>
      <c r="AB309" s="1">
        <f t="shared" si="75"/>
        <v>0</v>
      </c>
      <c r="AC309">
        <f t="shared" si="76"/>
        <v>0.34985794706183326</v>
      </c>
      <c r="AD309">
        <f t="shared" si="77"/>
        <v>1.3640686072232031</v>
      </c>
      <c r="AE309">
        <f t="shared" si="78"/>
        <v>1.9830837483341697</v>
      </c>
    </row>
    <row r="310" spans="1:31" ht="12.75">
      <c r="A310" s="1">
        <f t="shared" si="80"/>
        <v>-0.21578947368421053</v>
      </c>
      <c r="B310" s="1">
        <v>0</v>
      </c>
      <c r="C310">
        <v>306</v>
      </c>
      <c r="D310">
        <f t="shared" si="68"/>
        <v>5.340707511102648</v>
      </c>
      <c r="E310" s="2">
        <f>COS(D310+Params!$H$3)*A_LEN+A_X</f>
        <v>0.4695040911505119</v>
      </c>
      <c r="F310" s="2">
        <f>SIN(D310+Params!$H$3)*A_LEN+A_Y</f>
        <v>2.943709933059238</v>
      </c>
      <c r="G310">
        <f t="shared" si="65"/>
        <v>-1.542943877050712</v>
      </c>
      <c r="H310">
        <f t="shared" si="69"/>
        <v>-88.40417218055799</v>
      </c>
      <c r="I310" s="3">
        <f t="shared" si="66"/>
        <v>0.5235903448951824</v>
      </c>
      <c r="J310" s="3">
        <f t="shared" si="67"/>
        <v>1.0023271264236575</v>
      </c>
      <c r="K310">
        <f>IF(AND(C310&gt;$H$366,C310&lt;$H$365),1,B_Y/COS(PI()/2+Data!G310)-BD_len)</f>
        <v>1.0027160342534476</v>
      </c>
      <c r="L310">
        <f>COS(G310)*K310+I310</f>
        <v>0.5515148320749501</v>
      </c>
      <c r="M310">
        <f>SIN(G310)*K310+J310</f>
        <v>0</v>
      </c>
      <c r="N310" s="5">
        <f>L310-COS(G310)*Params!$F$8</f>
        <v>0.49581713456967724</v>
      </c>
      <c r="O310" s="5">
        <f>M310-SIN(G310)*Params!$F$8</f>
        <v>1.999224291192114</v>
      </c>
      <c r="P310" s="5">
        <f>D310+Params!$I$6</f>
        <v>7.958701389094143</v>
      </c>
      <c r="Q310" s="5">
        <f t="shared" si="70"/>
        <v>456.00000000000006</v>
      </c>
      <c r="R310" s="5">
        <f>A_X+COS(P310)*Params!$F$6</f>
        <v>-0.42841284825066717</v>
      </c>
      <c r="S310" s="5">
        <f>A_Y+SIN(P310)*Params!$F$6</f>
        <v>4.136784574357384</v>
      </c>
      <c r="T310" s="5">
        <f t="shared" si="71"/>
        <v>2.3288119342938978</v>
      </c>
      <c r="U310" s="5">
        <f t="shared" si="72"/>
        <v>-1.162694680317108</v>
      </c>
      <c r="V310" s="5">
        <f t="shared" si="73"/>
        <v>-66.61749804448276</v>
      </c>
      <c r="W310" s="5">
        <f>R310+COS(U310)*Params!$F$7</f>
        <v>-0.09492812172340098</v>
      </c>
      <c r="X310" s="5">
        <f>S310+SIN(U310)*Params!$F$7</f>
        <v>3.3655006734698265</v>
      </c>
      <c r="Y310" s="5">
        <f>W310+COS(G310)*Params!$F$8</f>
        <v>-0.03923042421812812</v>
      </c>
      <c r="Z310" s="5">
        <f>X310+SIN(G310)*Params!$F$8</f>
        <v>1.3662763822777124</v>
      </c>
      <c r="AA310" s="1">
        <f t="shared" si="74"/>
        <v>-0.4001184293094909</v>
      </c>
      <c r="AB310" s="1">
        <f t="shared" si="75"/>
        <v>0</v>
      </c>
      <c r="AC310">
        <f t="shared" si="76"/>
        <v>0.36088800509136276</v>
      </c>
      <c r="AD310">
        <f t="shared" si="77"/>
        <v>1.3662763822777124</v>
      </c>
      <c r="AE310">
        <f t="shared" si="78"/>
        <v>1.9969513049886973</v>
      </c>
    </row>
    <row r="311" spans="1:31" ht="12.75">
      <c r="A311" s="1">
        <f t="shared" si="80"/>
        <v>-0.2210526315789474</v>
      </c>
      <c r="B311" s="1">
        <v>0</v>
      </c>
      <c r="C311">
        <v>307</v>
      </c>
      <c r="D311">
        <f t="shared" si="68"/>
        <v>5.358160803622591</v>
      </c>
      <c r="E311" s="2">
        <f>COS(D311+Params!$H$3)*A_LEN+A_X</f>
        <v>0.4790861279704302</v>
      </c>
      <c r="F311" s="2">
        <f>SIN(D311+Params!$H$3)*A_LEN+A_Y</f>
        <v>2.9582974022571262</v>
      </c>
      <c r="G311">
        <f t="shared" si="65"/>
        <v>-1.5404746243217986</v>
      </c>
      <c r="H311">
        <f t="shared" si="69"/>
        <v>-88.2626944206401</v>
      </c>
      <c r="I311" s="3">
        <f t="shared" si="66"/>
        <v>0.5383995905551864</v>
      </c>
      <c r="J311" s="3">
        <f t="shared" si="67"/>
        <v>1.0027580056023941</v>
      </c>
      <c r="K311">
        <f>IF(AND(C311&gt;$H$366,C311&lt;$H$365),1,B_Y/COS(PI()/2+Data!G311)-BD_len)</f>
        <v>1.0032191529431023</v>
      </c>
      <c r="L311">
        <f>COS(G311)*K311+I311</f>
        <v>0.5688142421590394</v>
      </c>
      <c r="M311">
        <f>SIN(G311)*K311+J311</f>
        <v>0</v>
      </c>
      <c r="N311" s="5">
        <f>L311-COS(G311)*Params!$F$8</f>
        <v>0.5081801294337652</v>
      </c>
      <c r="O311" s="5">
        <f>M311-SIN(G311)*Params!$F$8</f>
        <v>1.9990806647992019</v>
      </c>
      <c r="P311" s="5">
        <f>D311+Params!$I$6</f>
        <v>7.976154681614085</v>
      </c>
      <c r="Q311" s="5">
        <f t="shared" si="70"/>
        <v>456.99999999999994</v>
      </c>
      <c r="R311" s="5">
        <f>A_X+COS(P311)*Params!$F$6</f>
        <v>-0.4395160778816717</v>
      </c>
      <c r="S311" s="5">
        <f>A_Y+SIN(P311)*Params!$F$6</f>
        <v>4.135519521135263</v>
      </c>
      <c r="T311" s="5">
        <f t="shared" si="71"/>
        <v>2.3371989834463394</v>
      </c>
      <c r="U311" s="5">
        <f t="shared" si="72"/>
        <v>-1.1532883509604275</v>
      </c>
      <c r="V311" s="5">
        <f t="shared" si="73"/>
        <v>-66.07855507163495</v>
      </c>
      <c r="W311" s="5">
        <f>R311+COS(U311)*Params!$F$7</f>
        <v>-0.09879126103395369</v>
      </c>
      <c r="X311" s="5">
        <f>S311+SIN(U311)*Params!$F$7</f>
        <v>3.367406562138097</v>
      </c>
      <c r="Y311" s="5">
        <f>W311+COS(G311)*Params!$F$8</f>
        <v>-0.03815714830867951</v>
      </c>
      <c r="Z311" s="5">
        <f>X311+SIN(G311)*Params!$F$8</f>
        <v>1.368325897338895</v>
      </c>
      <c r="AA311" s="1">
        <f t="shared" si="74"/>
        <v>-0.40987741539021016</v>
      </c>
      <c r="AB311" s="1">
        <f t="shared" si="75"/>
        <v>0</v>
      </c>
      <c r="AC311">
        <f t="shared" si="76"/>
        <v>0.37172026708153066</v>
      </c>
      <c r="AD311">
        <f t="shared" si="77"/>
        <v>1.368325897338895</v>
      </c>
      <c r="AE311">
        <f t="shared" si="78"/>
        <v>2.0104917182874567</v>
      </c>
    </row>
    <row r="312" spans="1:31" ht="12.75">
      <c r="A312" s="1">
        <f t="shared" si="80"/>
        <v>-0.22631578947368425</v>
      </c>
      <c r="B312" s="1">
        <v>0</v>
      </c>
      <c r="C312">
        <v>308</v>
      </c>
      <c r="D312">
        <f t="shared" si="68"/>
        <v>5.375614096142535</v>
      </c>
      <c r="E312" s="2">
        <f>COS(D312+Params!$H$3)*A_LEN+A_X</f>
        <v>0.48841211895839637</v>
      </c>
      <c r="F312" s="2">
        <f>SIN(D312+Params!$H$3)*A_LEN+A_Y</f>
        <v>2.9730498793138778</v>
      </c>
      <c r="G312">
        <f t="shared" si="65"/>
        <v>-1.5380500280818543</v>
      </c>
      <c r="H312">
        <f t="shared" si="69"/>
        <v>-88.12377528906799</v>
      </c>
      <c r="I312" s="3">
        <f t="shared" si="66"/>
        <v>0.5529399320266333</v>
      </c>
      <c r="J312" s="3">
        <f t="shared" si="67"/>
        <v>1.0032166727808978</v>
      </c>
      <c r="K312">
        <f>IF(AND(C312&gt;$H$366,C312&lt;$H$365),1,B_Y/COS(PI()/2+Data!G312)-BD_len)</f>
        <v>1.00375479790375</v>
      </c>
      <c r="L312">
        <f>COS(G312)*K312+I312</f>
        <v>0.5858033123948027</v>
      </c>
      <c r="M312">
        <f>SIN(G312)*K312+J312</f>
        <v>0</v>
      </c>
      <c r="N312" s="5">
        <f>L312-COS(G312)*Params!$F$8</f>
        <v>0.5203224191790461</v>
      </c>
      <c r="O312" s="5">
        <f>M312-SIN(G312)*Params!$F$8</f>
        <v>1.9989277757397006</v>
      </c>
      <c r="P312" s="5">
        <f>D312+Params!$I$6</f>
        <v>7.993607974134029</v>
      </c>
      <c r="Q312" s="5">
        <f t="shared" si="70"/>
        <v>458</v>
      </c>
      <c r="R312" s="5">
        <f>A_X+COS(P312)*Params!$F$6</f>
        <v>-0.45059553821402765</v>
      </c>
      <c r="S312" s="5">
        <f>A_Y+SIN(P312)*Params!$F$6</f>
        <v>4.134060882510588</v>
      </c>
      <c r="T312" s="5">
        <f t="shared" si="71"/>
        <v>2.3455223434487764</v>
      </c>
      <c r="U312" s="5">
        <f t="shared" si="72"/>
        <v>-1.1440124528418425</v>
      </c>
      <c r="V312" s="5">
        <f t="shared" si="73"/>
        <v>-65.5470852582467</v>
      </c>
      <c r="W312" s="5">
        <f>R312+COS(U312)*Params!$F$7</f>
        <v>-0.10276054425491682</v>
      </c>
      <c r="X312" s="5">
        <f>S312+SIN(U312)*Params!$F$7</f>
        <v>3.369141451738458</v>
      </c>
      <c r="Y312" s="5">
        <f>W312+COS(G312)*Params!$F$8</f>
        <v>-0.03727965103916031</v>
      </c>
      <c r="Z312" s="5">
        <f>X312+SIN(G312)*Params!$F$8</f>
        <v>1.3702136759987575</v>
      </c>
      <c r="AA312" s="1">
        <f t="shared" si="74"/>
        <v>-0.4196364014709295</v>
      </c>
      <c r="AB312" s="1">
        <f t="shared" si="75"/>
        <v>0</v>
      </c>
      <c r="AC312">
        <f t="shared" si="76"/>
        <v>0.3823567504317692</v>
      </c>
      <c r="AD312">
        <f t="shared" si="77"/>
        <v>1.3702136759987575</v>
      </c>
      <c r="AE312">
        <f t="shared" si="78"/>
        <v>2.0236822024947703</v>
      </c>
    </row>
    <row r="313" spans="1:31" ht="12.75">
      <c r="A313" s="1">
        <f t="shared" si="80"/>
        <v>-0.2315789473684211</v>
      </c>
      <c r="B313" s="1">
        <v>0</v>
      </c>
      <c r="C313">
        <v>309</v>
      </c>
      <c r="D313">
        <f t="shared" si="68"/>
        <v>5.3930673886624785</v>
      </c>
      <c r="E313" s="2">
        <f>COS(D313+Params!$H$3)*A_LEN+A_X</f>
        <v>0.4974792233272051</v>
      </c>
      <c r="F313" s="2">
        <f>SIN(D313+Params!$H$3)*A_LEN+A_Y</f>
        <v>2.9879628704820584</v>
      </c>
      <c r="G313">
        <f t="shared" si="65"/>
        <v>-1.5356710323155898</v>
      </c>
      <c r="H313">
        <f t="shared" si="69"/>
        <v>-87.98746887218155</v>
      </c>
      <c r="I313" s="3">
        <f t="shared" si="66"/>
        <v>0.5672056848210203</v>
      </c>
      <c r="J313" s="3">
        <f t="shared" si="67"/>
        <v>1.0037009783952584</v>
      </c>
      <c r="K313">
        <f>IF(AND(C313&gt;$H$366,C313&lt;$H$365),1,B_Y/COS(PI()/2+Data!G313)-BD_len)</f>
        <v>1.004320473124083</v>
      </c>
      <c r="L313">
        <f>COS(G313)*K313+I313</f>
        <v>0.6024754835811934</v>
      </c>
      <c r="M313">
        <f>SIN(G313)*K313+J313</f>
        <v>0</v>
      </c>
      <c r="N313" s="5">
        <f>L313-COS(G313)*Params!$F$8</f>
        <v>0.5322393394339746</v>
      </c>
      <c r="O313" s="5">
        <f>M313-SIN(G313)*Params!$F$8</f>
        <v>1.9987663405349139</v>
      </c>
      <c r="P313" s="5">
        <f>D313+Params!$I$6</f>
        <v>8.011061266653973</v>
      </c>
      <c r="Q313" s="5">
        <f t="shared" si="70"/>
        <v>459.00000000000006</v>
      </c>
      <c r="R313" s="5">
        <f>A_X+COS(P313)*Params!$F$6</f>
        <v>-0.4616478543367875</v>
      </c>
      <c r="S313" s="5">
        <f>A_Y+SIN(P313)*Params!$F$6</f>
        <v>4.132409102798814</v>
      </c>
      <c r="T313" s="5">
        <f t="shared" si="71"/>
        <v>2.3537721195779864</v>
      </c>
      <c r="U313" s="5">
        <f t="shared" si="72"/>
        <v>-1.1348670656597224</v>
      </c>
      <c r="V313" s="5">
        <f t="shared" si="73"/>
        <v>-65.02309317069817</v>
      </c>
      <c r="W313" s="5">
        <f>R313+COS(U313)*Params!$F$7</f>
        <v>-0.10683201956336269</v>
      </c>
      <c r="X313" s="5">
        <f>S313+SIN(U313)*Params!$F$7</f>
        <v>3.3707027013623208</v>
      </c>
      <c r="Y313" s="5">
        <f>W313+COS(G313)*Params!$F$8</f>
        <v>-0.036595875416143855</v>
      </c>
      <c r="Z313" s="5">
        <f>X313+SIN(G313)*Params!$F$8</f>
        <v>1.3719363608274069</v>
      </c>
      <c r="AA313" s="1">
        <f t="shared" si="74"/>
        <v>-0.4293953875516488</v>
      </c>
      <c r="AB313" s="1">
        <f t="shared" si="75"/>
        <v>0</v>
      </c>
      <c r="AC313">
        <f t="shared" si="76"/>
        <v>0.39279951213550496</v>
      </c>
      <c r="AD313">
        <f t="shared" si="77"/>
        <v>1.3719363608274069</v>
      </c>
      <c r="AE313">
        <f t="shared" si="78"/>
        <v>2.0365008348942397</v>
      </c>
    </row>
    <row r="314" spans="1:31" ht="12.75">
      <c r="A314" s="1">
        <f t="shared" si="80"/>
        <v>-0.23684210526315785</v>
      </c>
      <c r="B314" s="1">
        <v>0</v>
      </c>
      <c r="C314">
        <v>310</v>
      </c>
      <c r="D314">
        <f t="shared" si="68"/>
        <v>5.410520681182422</v>
      </c>
      <c r="E314" s="2">
        <f>COS(D314+Params!$H$3)*A_LEN+A_X</f>
        <v>0.5062846791490456</v>
      </c>
      <c r="F314" s="2">
        <f>SIN(D314+Params!$H$3)*A_LEN+A_Y</f>
        <v>3.003031833120118</v>
      </c>
      <c r="G314">
        <f t="shared" si="65"/>
        <v>-1.5333385940092026</v>
      </c>
      <c r="H314">
        <f t="shared" si="69"/>
        <v>-87.85383000125093</v>
      </c>
      <c r="I314" s="3">
        <f t="shared" si="66"/>
        <v>0.5811910965193441</v>
      </c>
      <c r="J314" s="3">
        <f t="shared" si="67"/>
        <v>1.0042087530997543</v>
      </c>
      <c r="K314">
        <f>IF(AND(C314&gt;$H$366,C314&lt;$H$365),1,B_Y/COS(PI()/2+Data!G314)-BD_len)</f>
        <v>1.0049136586790794</v>
      </c>
      <c r="L314">
        <f>COS(G314)*K314+I314</f>
        <v>0.6188240820189065</v>
      </c>
      <c r="M314">
        <f>SIN(G314)*K314+J314</f>
        <v>0</v>
      </c>
      <c r="N314" s="5">
        <f>L314-COS(G314)*Params!$F$8</f>
        <v>0.5439261339722464</v>
      </c>
      <c r="O314" s="5">
        <f>M314-SIN(G314)*Params!$F$8</f>
        <v>1.9985970823000818</v>
      </c>
      <c r="P314" s="5">
        <f>D314+Params!$I$6</f>
        <v>8.028514559173916</v>
      </c>
      <c r="Q314" s="5">
        <f t="shared" si="70"/>
        <v>460</v>
      </c>
      <c r="R314" s="5">
        <f>A_X+COS(P314)*Params!$F$6</f>
        <v>-0.4726696596073929</v>
      </c>
      <c r="S314" s="5">
        <f>A_Y+SIN(P314)*Params!$F$6</f>
        <v>4.130564685148044</v>
      </c>
      <c r="T314" s="5">
        <f t="shared" si="71"/>
        <v>2.3619383707279713</v>
      </c>
      <c r="U314" s="5">
        <f t="shared" si="72"/>
        <v>-1.1258522340581942</v>
      </c>
      <c r="V314" s="5">
        <f t="shared" si="73"/>
        <v>-64.50658136690944</v>
      </c>
      <c r="W314" s="5">
        <f>R314+COS(U314)*Params!$F$7</f>
        <v>-0.11100168024553708</v>
      </c>
      <c r="X314" s="5">
        <f>S314+SIN(U314)*Params!$F$7</f>
        <v>3.3720877960475213</v>
      </c>
      <c r="Y314" s="5">
        <f>W314+COS(G314)*Params!$F$8</f>
        <v>-0.036103732198877</v>
      </c>
      <c r="Z314" s="5">
        <f>X314+SIN(G314)*Params!$F$8</f>
        <v>1.3734907137474395</v>
      </c>
      <c r="AA314" s="1">
        <f t="shared" si="74"/>
        <v>-0.4391543736323679</v>
      </c>
      <c r="AB314" s="1">
        <f t="shared" si="75"/>
        <v>0</v>
      </c>
      <c r="AC314">
        <f t="shared" si="76"/>
        <v>0.4030506414334909</v>
      </c>
      <c r="AD314">
        <f t="shared" si="77"/>
        <v>1.3734907137474395</v>
      </c>
      <c r="AE314">
        <f t="shared" si="78"/>
        <v>2.048926560310399</v>
      </c>
    </row>
    <row r="315" spans="1:31" ht="12.75">
      <c r="A315" s="1">
        <f t="shared" si="80"/>
        <v>-0.2421052631578947</v>
      </c>
      <c r="B315" s="1">
        <v>0</v>
      </c>
      <c r="C315">
        <v>311</v>
      </c>
      <c r="D315">
        <f t="shared" si="68"/>
        <v>5.427973973702365</v>
      </c>
      <c r="E315" s="2">
        <f>COS(D315+Params!$H$3)*A_LEN+A_X</f>
        <v>0.5148258041967666</v>
      </c>
      <c r="F315" s="2">
        <f>SIN(D315+Params!$H$3)*A_LEN+A_Y</f>
        <v>3.0182521770760475</v>
      </c>
      <c r="G315">
        <f t="shared" si="65"/>
        <v>-1.5310536832951775</v>
      </c>
      <c r="H315">
        <f t="shared" si="69"/>
        <v>-87.72291426077307</v>
      </c>
      <c r="I315" s="3">
        <f t="shared" si="66"/>
        <v>0.594890345715252</v>
      </c>
      <c r="J315" s="3">
        <f t="shared" si="67"/>
        <v>1.0047378094824122</v>
      </c>
      <c r="K315">
        <f>IF(AND(C315&gt;$H$366,C315&lt;$H$365),1,B_Y/COS(PI()/2+Data!G315)-BD_len)</f>
        <v>1.0055318125084396</v>
      </c>
      <c r="L315">
        <f>COS(G315)*K315+I315</f>
        <v>0.6348423189205069</v>
      </c>
      <c r="M315">
        <f>SIN(G315)*K315+J315</f>
        <v>0</v>
      </c>
      <c r="N315" s="5">
        <f>L315-COS(G315)*Params!$F$8</f>
        <v>0.5553779544752109</v>
      </c>
      <c r="O315" s="5">
        <f>M315-SIN(G315)*Params!$F$8</f>
        <v>1.9984207301725294</v>
      </c>
      <c r="P315" s="5">
        <f>D315+Params!$I$6</f>
        <v>8.04596785169386</v>
      </c>
      <c r="Q315" s="5">
        <f t="shared" si="70"/>
        <v>461</v>
      </c>
      <c r="R315" s="5">
        <f>A_X+COS(P315)*Params!$F$6</f>
        <v>-0.48365759667719</v>
      </c>
      <c r="S315" s="5">
        <f>A_Y+SIN(P315)*Params!$F$6</f>
        <v>4.12852819138576</v>
      </c>
      <c r="T315" s="5">
        <f t="shared" si="71"/>
        <v>2.370011112394802</v>
      </c>
      <c r="U315" s="5">
        <f t="shared" si="72"/>
        <v>-1.1169679718088945</v>
      </c>
      <c r="V315" s="5">
        <f t="shared" si="73"/>
        <v>-63.99755063593717</v>
      </c>
      <c r="W315" s="5">
        <f>R315+COS(U315)*Params!$F$7</f>
        <v>-0.11526547152122807</v>
      </c>
      <c r="X315" s="5">
        <f>S315+SIN(U315)*Params!$F$7</f>
        <v>3.373294346329563</v>
      </c>
      <c r="Y315" s="5">
        <f>W315+COS(G315)*Params!$F$8</f>
        <v>-0.03580110707593201</v>
      </c>
      <c r="Z315" s="5">
        <f>X315+SIN(G315)*Params!$F$8</f>
        <v>1.3748736161570334</v>
      </c>
      <c r="AA315" s="1">
        <f t="shared" si="74"/>
        <v>-0.44891335971308727</v>
      </c>
      <c r="AB315" s="1">
        <f t="shared" si="75"/>
        <v>0</v>
      </c>
      <c r="AC315">
        <f t="shared" si="76"/>
        <v>0.41311225263715523</v>
      </c>
      <c r="AD315">
        <f t="shared" si="77"/>
        <v>1.3748736161570334</v>
      </c>
      <c r="AE315">
        <f t="shared" si="78"/>
        <v>2.0609391936836623</v>
      </c>
    </row>
    <row r="316" spans="1:31" ht="12.75">
      <c r="A316" s="1">
        <f t="shared" si="80"/>
        <v>-0.24736842105263157</v>
      </c>
      <c r="B316" s="1">
        <v>0</v>
      </c>
      <c r="C316">
        <v>312</v>
      </c>
      <c r="D316">
        <f t="shared" si="68"/>
        <v>5.445427266222308</v>
      </c>
      <c r="E316" s="2">
        <f>COS(D316+Params!$H$3)*A_LEN+A_X</f>
        <v>0.5230999967609387</v>
      </c>
      <c r="F316" s="2">
        <f>SIN(D316+Params!$H$3)*A_LEN+A_Y</f>
        <v>3.0336192660856356</v>
      </c>
      <c r="G316">
        <f t="shared" si="65"/>
        <v>-1.5288172835877432</v>
      </c>
      <c r="H316">
        <f t="shared" si="69"/>
        <v>-87.59477799623278</v>
      </c>
      <c r="I316" s="3">
        <f t="shared" si="66"/>
        <v>0.6082975409883056</v>
      </c>
      <c r="J316" s="3">
        <f t="shared" si="67"/>
        <v>1.005285943878853</v>
      </c>
      <c r="K316">
        <f>IF(AND(C316&gt;$H$366,C316&lt;$H$365),1,B_Y/COS(PI()/2+Data!G316)-BD_len)</f>
        <v>1.0061723723276161</v>
      </c>
      <c r="L316">
        <f>COS(G316)*K316+I316</f>
        <v>0.6505232899453784</v>
      </c>
      <c r="M316">
        <f>SIN(G316)*K316+J316</f>
        <v>0</v>
      </c>
      <c r="N316" s="5">
        <f>L316-COS(G316)*Params!$F$8</f>
        <v>0.5665898604090646</v>
      </c>
      <c r="O316" s="5">
        <f>M316-SIN(G316)*Params!$F$8</f>
        <v>1.998238018707049</v>
      </c>
      <c r="P316" s="5">
        <f>D316+Params!$I$6</f>
        <v>8.063421144213802</v>
      </c>
      <c r="Q316" s="5">
        <f t="shared" si="70"/>
        <v>461.99999999999994</v>
      </c>
      <c r="R316" s="5">
        <f>A_X+COS(P316)*Params!$F$6</f>
        <v>-0.49460831851410264</v>
      </c>
      <c r="S316" s="5">
        <f>A_Y+SIN(P316)*Params!$F$6</f>
        <v>4.126300241847691</v>
      </c>
      <c r="T316" s="5">
        <f t="shared" si="71"/>
        <v>2.377980319621703</v>
      </c>
      <c r="U316" s="5">
        <f t="shared" si="72"/>
        <v>-1.1082142659184648</v>
      </c>
      <c r="V316" s="5">
        <f t="shared" si="73"/>
        <v>-63.49600023331674</v>
      </c>
      <c r="W316" s="5">
        <f>R316+COS(U316)*Params!$F$7</f>
        <v>-0.1196192972006207</v>
      </c>
      <c r="X316" s="5">
        <f>S316+SIN(U316)*Params!$F$7</f>
        <v>3.374320087528675</v>
      </c>
      <c r="Y316" s="5">
        <f>W316+COS(G316)*Params!$F$8</f>
        <v>-0.0356858676643068</v>
      </c>
      <c r="Z316" s="5">
        <f>X316+SIN(G316)*Params!$F$8</f>
        <v>1.376082068821626</v>
      </c>
      <c r="AA316" s="1">
        <f t="shared" si="74"/>
        <v>-0.45867234579380656</v>
      </c>
      <c r="AB316" s="1">
        <f t="shared" si="75"/>
        <v>0</v>
      </c>
      <c r="AC316">
        <f t="shared" si="76"/>
        <v>0.42298647812949974</v>
      </c>
      <c r="AD316">
        <f t="shared" si="77"/>
        <v>1.376082068821626</v>
      </c>
      <c r="AE316">
        <f t="shared" si="78"/>
        <v>2.072519420812804</v>
      </c>
    </row>
    <row r="317" spans="1:31" ht="12.75">
      <c r="A317" s="1">
        <f t="shared" si="80"/>
        <v>-0.25263157894736843</v>
      </c>
      <c r="B317" s="1">
        <v>0</v>
      </c>
      <c r="C317">
        <v>313</v>
      </c>
      <c r="D317">
        <f t="shared" si="68"/>
        <v>5.462880558742252</v>
      </c>
      <c r="E317" s="2">
        <f>COS(D317+Params!$H$3)*A_LEN+A_X</f>
        <v>0.5311047364423529</v>
      </c>
      <c r="F317" s="2">
        <f>SIN(D317+Params!$H$3)*A_LEN+A_Y</f>
        <v>3.049128419184706</v>
      </c>
      <c r="G317">
        <f t="shared" si="65"/>
        <v>-1.5266303917081088</v>
      </c>
      <c r="H317">
        <f t="shared" si="69"/>
        <v>-87.4694783212783</v>
      </c>
      <c r="I317" s="3">
        <f t="shared" si="66"/>
        <v>0.6214067199120734</v>
      </c>
      <c r="J317" s="3">
        <f t="shared" si="67"/>
        <v>1.005850938288944</v>
      </c>
      <c r="K317">
        <f>IF(AND(C317&gt;$H$366,C317&lt;$H$365),1,B_Y/COS(PI()/2+Data!G317)-BD_len)</f>
        <v>1.006832757677687</v>
      </c>
      <c r="L317">
        <f>COS(G317)*K317+I317</f>
        <v>0.665859974867221</v>
      </c>
      <c r="M317">
        <f>SIN(G317)*K317+J317</f>
        <v>0</v>
      </c>
      <c r="N317" s="5">
        <f>L317-COS(G317)*Params!$F$8</f>
        <v>0.5775568190229845</v>
      </c>
      <c r="O317" s="5">
        <f>M317-SIN(G317)*Params!$F$8</f>
        <v>1.9980496872370188</v>
      </c>
      <c r="P317" s="5">
        <f>D317+Params!$I$6</f>
        <v>8.080874436733746</v>
      </c>
      <c r="Q317" s="5">
        <f t="shared" si="70"/>
        <v>463</v>
      </c>
      <c r="R317" s="5">
        <f>A_X+COS(P317)*Params!$F$6</f>
        <v>-0.5055184894221795</v>
      </c>
      <c r="S317" s="5">
        <f>A_Y+SIN(P317)*Params!$F$6</f>
        <v>4.123881515188848</v>
      </c>
      <c r="T317" s="5">
        <f t="shared" si="71"/>
        <v>2.3858359299198684</v>
      </c>
      <c r="U317" s="5">
        <f t="shared" si="72"/>
        <v>-1.099591080660619</v>
      </c>
      <c r="V317" s="5">
        <f t="shared" si="73"/>
        <v>-63.00192811208275</v>
      </c>
      <c r="W317" s="5">
        <f>R317+COS(U317)*Params!$F$7</f>
        <v>-0.12405902616954961</v>
      </c>
      <c r="X317" s="5">
        <f>S317+SIN(U317)*Params!$F$7</f>
        <v>3.3751628787904275</v>
      </c>
      <c r="Y317" s="5">
        <f>W317+COS(G317)*Params!$F$8</f>
        <v>-0.03575587032531306</v>
      </c>
      <c r="Z317" s="5">
        <f>X317+SIN(G317)*Params!$F$8</f>
        <v>1.3771131915534087</v>
      </c>
      <c r="AA317" s="1">
        <f t="shared" si="74"/>
        <v>-0.4684313318745259</v>
      </c>
      <c r="AB317" s="1">
        <f t="shared" si="75"/>
        <v>0</v>
      </c>
      <c r="AC317">
        <f t="shared" si="76"/>
        <v>0.4326754615492128</v>
      </c>
      <c r="AD317">
        <f t="shared" si="77"/>
        <v>1.3771131915534087</v>
      </c>
      <c r="AE317">
        <f t="shared" si="78"/>
        <v>2.08364879737724</v>
      </c>
    </row>
    <row r="318" spans="1:31" ht="12.75">
      <c r="A318" s="1">
        <f t="shared" si="80"/>
        <v>-0.2578947368421053</v>
      </c>
      <c r="B318" s="1">
        <v>0</v>
      </c>
      <c r="C318">
        <v>314</v>
      </c>
      <c r="D318">
        <f t="shared" si="68"/>
        <v>5.480333851262195</v>
      </c>
      <c r="E318" s="2">
        <f>COS(D318+Params!$H$3)*A_LEN+A_X</f>
        <v>0.5388375849197526</v>
      </c>
      <c r="F318" s="2">
        <f>SIN(D318+Params!$H$3)*A_LEN+A_Y</f>
        <v>3.064774912134971</v>
      </c>
      <c r="G318">
        <f t="shared" si="65"/>
        <v>-1.5244940179985016</v>
      </c>
      <c r="H318">
        <f t="shared" si="69"/>
        <v>-87.3470731242551</v>
      </c>
      <c r="I318" s="3">
        <f t="shared" si="66"/>
        <v>0.6342118481024386</v>
      </c>
      <c r="J318" s="3">
        <f t="shared" si="67"/>
        <v>1.006430562400869</v>
      </c>
      <c r="K318">
        <f>IF(AND(C318&gt;$H$366,C318&lt;$H$365),1,B_Y/COS(PI()/2+Data!G318)-BD_len)</f>
        <v>1.0075103721204428</v>
      </c>
      <c r="L318">
        <f>COS(G318)*K318+I318</f>
        <v>0.6808452373824775</v>
      </c>
      <c r="M318">
        <f>SIN(G318)*K318+J318</f>
        <v>0</v>
      </c>
      <c r="N318" s="5">
        <f>L318-COS(G318)*Params!$F$8</f>
        <v>0.5882737054747859</v>
      </c>
      <c r="O318" s="5">
        <f>M318-SIN(G318)*Params!$F$8</f>
        <v>1.9978564791997104</v>
      </c>
      <c r="P318" s="5">
        <f>D318+Params!$I$6</f>
        <v>8.09832772925369</v>
      </c>
      <c r="Q318" s="5">
        <f t="shared" si="70"/>
        <v>464.00000000000006</v>
      </c>
      <c r="R318" s="5">
        <f>A_X+COS(P318)*Params!$F$6</f>
        <v>-0.5163847860576716</v>
      </c>
      <c r="S318" s="5">
        <f>A_Y+SIN(P318)*Params!$F$6</f>
        <v>4.121272748176803</v>
      </c>
      <c r="T318" s="5">
        <f t="shared" si="71"/>
        <v>2.3935678461809595</v>
      </c>
      <c r="U318" s="5">
        <f t="shared" si="72"/>
        <v>-1.0910983615324727</v>
      </c>
      <c r="V318" s="5">
        <f t="shared" si="73"/>
        <v>-62.51533114944994</v>
      </c>
      <c r="W318" s="5">
        <f>R318+COS(U318)*Params!$F$7</f>
        <v>-0.12858049870053528</v>
      </c>
      <c r="X318" s="5">
        <f>S318+SIN(U318)*Params!$F$7</f>
        <v>3.3758207018970183</v>
      </c>
      <c r="Y318" s="5">
        <f>W318+COS(G318)*Params!$F$8</f>
        <v>-0.03600896679284367</v>
      </c>
      <c r="Z318" s="5">
        <f>X318+SIN(G318)*Params!$F$8</f>
        <v>1.377964222697308</v>
      </c>
      <c r="AA318" s="1">
        <f t="shared" si="74"/>
        <v>-0.4781903179552452</v>
      </c>
      <c r="AB318" s="1">
        <f t="shared" si="75"/>
        <v>0</v>
      </c>
      <c r="AC318">
        <f t="shared" si="76"/>
        <v>0.44218135116240154</v>
      </c>
      <c r="AD318">
        <f t="shared" si="77"/>
        <v>1.377964222697308</v>
      </c>
      <c r="AE318">
        <f t="shared" si="78"/>
        <v>2.094309746349603</v>
      </c>
    </row>
    <row r="319" spans="1:31" ht="12.75">
      <c r="A319" s="1">
        <f t="shared" si="80"/>
        <v>-0.26315789473684215</v>
      </c>
      <c r="B319" s="1">
        <v>0</v>
      </c>
      <c r="C319">
        <v>315</v>
      </c>
      <c r="D319">
        <f t="shared" si="68"/>
        <v>5.497787143782138</v>
      </c>
      <c r="E319" s="2">
        <f>COS(D319+Params!$H$3)*A_LEN+A_X</f>
        <v>0.5462961866925944</v>
      </c>
      <c r="F319" s="2">
        <f>SIN(D319+Params!$H$3)*A_LEN+A_Y</f>
        <v>3.080553978863132</v>
      </c>
      <c r="G319">
        <f t="shared" si="65"/>
        <v>-1.5224091864239613</v>
      </c>
      <c r="H319">
        <f t="shared" si="69"/>
        <v>-87.22762107403832</v>
      </c>
      <c r="I319" s="3">
        <f t="shared" si="66"/>
        <v>0.6467068183119137</v>
      </c>
      <c r="J319" s="3">
        <f t="shared" si="67"/>
        <v>1.0070225757273832</v>
      </c>
      <c r="K319">
        <f>IF(AND(C319&gt;$H$366,C319&lt;$H$365),1,B_Y/COS(PI()/2+Data!G319)-BD_len)</f>
        <v>1.0082026055850948</v>
      </c>
      <c r="L319">
        <f>COS(G319)*K319+I319</f>
        <v>0.6954718250683997</v>
      </c>
      <c r="M319">
        <f>SIN(G319)*K319+J319</f>
        <v>0</v>
      </c>
      <c r="N319" s="5">
        <f>L319-COS(G319)*Params!$F$8</f>
        <v>0.5987353030908831</v>
      </c>
      <c r="O319" s="5">
        <f>M319-SIN(G319)*Params!$F$8</f>
        <v>1.9976591414242055</v>
      </c>
      <c r="P319" s="5">
        <f>D319+Params!$I$6</f>
        <v>8.115781021773632</v>
      </c>
      <c r="Q319" s="5">
        <f t="shared" si="70"/>
        <v>465</v>
      </c>
      <c r="R319" s="5">
        <f>A_X+COS(P319)*Params!$F$6</f>
        <v>-0.5272038984413585</v>
      </c>
      <c r="S319" s="5">
        <f>A_Y+SIN(P319)*Params!$F$6</f>
        <v>4.118474735467259</v>
      </c>
      <c r="T319" s="5">
        <f t="shared" si="71"/>
        <v>2.401165939597522</v>
      </c>
      <c r="U319" s="5">
        <f t="shared" si="72"/>
        <v>-1.0827360391356717</v>
      </c>
      <c r="V319" s="5">
        <f t="shared" si="73"/>
        <v>-62.036205369185524</v>
      </c>
      <c r="W319" s="5">
        <f>R319+COS(U319)*Params!$F$7</f>
        <v>-0.13317953258849474</v>
      </c>
      <c r="X319" s="5">
        <f>S319+SIN(U319)*Params!$F$7</f>
        <v>3.3762916598655965</v>
      </c>
      <c r="Y319" s="5">
        <f>W319+COS(G319)*Params!$F$8</f>
        <v>-0.03644301061097813</v>
      </c>
      <c r="Z319" s="5">
        <f>X319+SIN(G319)*Params!$F$8</f>
        <v>1.378632518441391</v>
      </c>
      <c r="AA319" s="1">
        <f t="shared" si="74"/>
        <v>-0.48794930403596454</v>
      </c>
      <c r="AB319" s="1">
        <f t="shared" si="75"/>
        <v>0</v>
      </c>
      <c r="AC319">
        <f t="shared" si="76"/>
        <v>0.4515062934249864</v>
      </c>
      <c r="AD319">
        <f t="shared" si="77"/>
        <v>1.378632518441391</v>
      </c>
      <c r="AE319">
        <f t="shared" si="78"/>
        <v>2.104485553906422</v>
      </c>
    </row>
    <row r="320" spans="1:31" ht="12.75">
      <c r="A320" s="1">
        <f t="shared" si="80"/>
        <v>-0.2684210526315789</v>
      </c>
      <c r="B320" s="1">
        <v>0</v>
      </c>
      <c r="C320">
        <v>316</v>
      </c>
      <c r="D320">
        <f t="shared" si="68"/>
        <v>5.515240436302081</v>
      </c>
      <c r="E320" s="2">
        <f>COS(D320+Params!$H$3)*A_LEN+A_X</f>
        <v>0.5534782697985188</v>
      </c>
      <c r="F320" s="2">
        <f>SIN(D320+Params!$H$3)*A_LEN+A_Y</f>
        <v>3.096460812912597</v>
      </c>
      <c r="G320">
        <f t="shared" si="65"/>
        <v>-1.5203769346608198</v>
      </c>
      <c r="H320">
        <f t="shared" si="69"/>
        <v>-87.1111816251023</v>
      </c>
      <c r="I320" s="3">
        <f t="shared" si="66"/>
        <v>0.6588854495759879</v>
      </c>
      <c r="J320" s="3">
        <f t="shared" si="67"/>
        <v>1.0076247298591037</v>
      </c>
      <c r="K320">
        <f>IF(AND(C320&gt;$H$366,C320&lt;$H$365),1,B_Y/COS(PI()/2+Data!G320)-BD_len)</f>
        <v>1.0089068368731304</v>
      </c>
      <c r="L320">
        <f>COS(G320)*K320+I320</f>
        <v>0.709732369499557</v>
      </c>
      <c r="M320">
        <f>SIN(G320)*K320+J320</f>
        <v>0</v>
      </c>
      <c r="N320" s="5">
        <f>L320-COS(G320)*Params!$F$8</f>
        <v>0.608936303767349</v>
      </c>
      <c r="O320" s="5">
        <f>M320-SIN(G320)*Params!$F$8</f>
        <v>1.9974584233802988</v>
      </c>
      <c r="P320" s="5">
        <f>D320+Params!$I$6</f>
        <v>8.133234314293576</v>
      </c>
      <c r="Q320" s="5">
        <f t="shared" si="70"/>
        <v>466</v>
      </c>
      <c r="R320" s="5">
        <f>A_X+COS(P320)*Params!$F$6</f>
        <v>-0.5379725309668033</v>
      </c>
      <c r="S320" s="5">
        <f>A_Y+SIN(P320)*Params!$F$6</f>
        <v>4.115488329361991</v>
      </c>
      <c r="T320" s="5">
        <f t="shared" si="71"/>
        <v>2.4086200526077306</v>
      </c>
      <c r="U320" s="5">
        <f t="shared" si="72"/>
        <v>-1.074504032983753</v>
      </c>
      <c r="V320" s="5">
        <f t="shared" si="73"/>
        <v>-61.56454615975485</v>
      </c>
      <c r="W320" s="5">
        <f>R320+COS(U320)*Params!$F$7</f>
        <v>-0.13785192911138916</v>
      </c>
      <c r="X320" s="5">
        <f>S320+SIN(U320)*Params!$F$7</f>
        <v>3.37657397534919</v>
      </c>
      <c r="Y320" s="5">
        <f>W320+COS(G320)*Params!$F$8</f>
        <v>-0.037055863379181125</v>
      </c>
      <c r="Z320" s="5">
        <f>X320+SIN(G320)*Params!$F$8</f>
        <v>1.3791155519688911</v>
      </c>
      <c r="AA320" s="1">
        <f t="shared" si="74"/>
        <v>-0.49770829011668366</v>
      </c>
      <c r="AB320" s="1">
        <f t="shared" si="75"/>
        <v>0</v>
      </c>
      <c r="AC320">
        <f t="shared" si="76"/>
        <v>0.4606524267375025</v>
      </c>
      <c r="AD320">
        <f t="shared" si="77"/>
        <v>1.3791155519688911</v>
      </c>
      <c r="AE320">
        <f t="shared" si="78"/>
        <v>2.1141603639416093</v>
      </c>
    </row>
    <row r="321" spans="1:31" ht="12.75">
      <c r="A321" s="1">
        <f t="shared" si="80"/>
        <v>-0.27368421052631575</v>
      </c>
      <c r="B321" s="1">
        <v>0</v>
      </c>
      <c r="C321">
        <v>317</v>
      </c>
      <c r="D321">
        <f t="shared" si="68"/>
        <v>5.532693728822025</v>
      </c>
      <c r="E321" s="2">
        <f>COS(D321+Params!$H$3)*A_LEN+A_X</f>
        <v>0.5603816465054372</v>
      </c>
      <c r="F321" s="2">
        <f>SIN(D321+Params!$H$3)*A_LEN+A_Y</f>
        <v>3.11249056890762</v>
      </c>
      <c r="G321">
        <f t="shared" si="65"/>
        <v>-1.5183983141706658</v>
      </c>
      <c r="H321">
        <f t="shared" si="69"/>
        <v>-86.99781502175837</v>
      </c>
      <c r="I321" s="3">
        <f t="shared" si="66"/>
        <v>0.6707414864183605</v>
      </c>
      <c r="J321" s="3">
        <f t="shared" si="67"/>
        <v>1.0082347708397954</v>
      </c>
      <c r="K321">
        <f>IF(AND(C321&gt;$H$366,C321&lt;$H$365),1,B_Y/COS(PI()/2+Data!G321)-BD_len)</f>
        <v>1.0096204363278511</v>
      </c>
      <c r="L321">
        <f>COS(G321)*K321+I321</f>
        <v>0.7236193865323544</v>
      </c>
      <c r="M321">
        <f>SIN(G321)*K321+J321</f>
        <v>0</v>
      </c>
      <c r="N321" s="5">
        <f>L321-COS(G321)*Params!$F$8</f>
        <v>0.6188713085193555</v>
      </c>
      <c r="O321" s="5">
        <f>M321-SIN(G321)*Params!$F$8</f>
        <v>1.997255076386735</v>
      </c>
      <c r="P321" s="5">
        <f>D321+Params!$I$6</f>
        <v>8.15068760681352</v>
      </c>
      <c r="Q321" s="5">
        <f t="shared" si="70"/>
        <v>467.00000000000006</v>
      </c>
      <c r="R321" s="5">
        <f>A_X+COS(P321)*Params!$F$6</f>
        <v>-0.5486874034042195</v>
      </c>
      <c r="S321" s="5">
        <f>A_Y+SIN(P321)*Params!$F$6</f>
        <v>4.112314439549231</v>
      </c>
      <c r="T321" s="5">
        <f t="shared" si="71"/>
        <v>2.415920001881267</v>
      </c>
      <c r="U321" s="5">
        <f t="shared" si="72"/>
        <v>-1.0664022552378343</v>
      </c>
      <c r="V321" s="5">
        <f t="shared" si="73"/>
        <v>-61.100348488360694</v>
      </c>
      <c r="W321" s="5">
        <f>R321+COS(U321)*Params!$F$7</f>
        <v>-0.14259347881722284</v>
      </c>
      <c r="X321" s="5">
        <f>S321+SIN(U321)*Params!$F$7</f>
        <v>3.376665988854999</v>
      </c>
      <c r="Y321" s="5">
        <f>W321+COS(G321)*Params!$F$8</f>
        <v>-0.03784540080422394</v>
      </c>
      <c r="Z321" s="5">
        <f>X321+SIN(G321)*Params!$F$8</f>
        <v>1.3794109124682639</v>
      </c>
      <c r="AA321" s="1">
        <f t="shared" si="74"/>
        <v>-0.507467276197403</v>
      </c>
      <c r="AB321" s="1">
        <f t="shared" si="75"/>
        <v>0</v>
      </c>
      <c r="AC321">
        <f t="shared" si="76"/>
        <v>0.469621875393179</v>
      </c>
      <c r="AD321">
        <f t="shared" si="77"/>
        <v>1.3794109124682639</v>
      </c>
      <c r="AE321">
        <f t="shared" si="78"/>
        <v>2.123319171284335</v>
      </c>
    </row>
    <row r="322" spans="1:31" ht="12.75">
      <c r="A322" s="1">
        <f t="shared" si="80"/>
        <v>-0.2789473684210526</v>
      </c>
      <c r="B322" s="1">
        <v>0</v>
      </c>
      <c r="C322">
        <v>318</v>
      </c>
      <c r="D322">
        <f t="shared" si="68"/>
        <v>5.550147021341968</v>
      </c>
      <c r="E322" s="2">
        <f>COS(D322+Params!$H$3)*A_LEN+A_X</f>
        <v>0.5670042139779301</v>
      </c>
      <c r="F322" s="2">
        <f>SIN(D322+Params!$H$3)*A_LEN+A_Y</f>
        <v>3.128638364029242</v>
      </c>
      <c r="G322">
        <f t="shared" si="65"/>
        <v>-1.5164743902585753</v>
      </c>
      <c r="H322">
        <f t="shared" si="69"/>
        <v>-86.88758230149129</v>
      </c>
      <c r="I322" s="3">
        <f t="shared" si="66"/>
        <v>0.6822685981220772</v>
      </c>
      <c r="J322" s="3">
        <f t="shared" si="67"/>
        <v>1.008850441668729</v>
      </c>
      <c r="K322">
        <f>IF(AND(C322&gt;$H$366,C322&lt;$H$365),1,B_Y/COS(PI()/2+Data!G322)-BD_len)</f>
        <v>1.0103407686751789</v>
      </c>
      <c r="L322">
        <f>COS(G322)*K322+I322</f>
        <v>0.737125276767084</v>
      </c>
      <c r="M322">
        <f>SIN(G322)*K322+J322</f>
        <v>0</v>
      </c>
      <c r="N322" s="5">
        <f>L322-COS(G322)*Params!$F$8</f>
        <v>0.6285348281861795</v>
      </c>
      <c r="O322" s="5">
        <f>M322-SIN(G322)*Params!$F$8</f>
        <v>1.9970498527770904</v>
      </c>
      <c r="P322" s="5">
        <f>D322+Params!$I$6</f>
        <v>8.168140899333462</v>
      </c>
      <c r="Q322" s="5">
        <f t="shared" si="70"/>
        <v>468</v>
      </c>
      <c r="R322" s="5">
        <f>A_X+COS(P322)*Params!$F$6</f>
        <v>-0.5593452518996644</v>
      </c>
      <c r="S322" s="5">
        <f>A_Y+SIN(P322)*Params!$F$6</f>
        <v>4.108954032826562</v>
      </c>
      <c r="T322" s="5">
        <f t="shared" si="71"/>
        <v>2.423055581363164</v>
      </c>
      <c r="U322" s="5">
        <f t="shared" si="72"/>
        <v>-1.0584306143735234</v>
      </c>
      <c r="V322" s="5">
        <f t="shared" si="73"/>
        <v>-60.64360711104165</v>
      </c>
      <c r="W322" s="5">
        <f>R322+COS(U322)*Params!$F$7</f>
        <v>-0.14739996714002684</v>
      </c>
      <c r="X322" s="5">
        <f>S322+SIN(U322)*Params!$F$7</f>
        <v>3.3765661567939262</v>
      </c>
      <c r="Y322" s="5">
        <f>W322+COS(G322)*Params!$F$8</f>
        <v>-0.03880951855912239</v>
      </c>
      <c r="Z322" s="5">
        <f>X322+SIN(G322)*Params!$F$8</f>
        <v>1.379516304016836</v>
      </c>
      <c r="AA322" s="1">
        <f t="shared" si="74"/>
        <v>-0.5172262622781223</v>
      </c>
      <c r="AB322" s="1">
        <f t="shared" si="75"/>
        <v>0</v>
      </c>
      <c r="AC322">
        <f t="shared" si="76"/>
        <v>0.4784167437189999</v>
      </c>
      <c r="AD322">
        <f t="shared" si="77"/>
        <v>1.379516304016836</v>
      </c>
      <c r="AE322">
        <f t="shared" si="78"/>
        <v>2.1319478137189622</v>
      </c>
    </row>
    <row r="323" spans="1:31" ht="12.75">
      <c r="A323" s="1">
        <f t="shared" si="80"/>
        <v>-0.28421052631578947</v>
      </c>
      <c r="B323" s="1">
        <v>0</v>
      </c>
      <c r="C323">
        <v>319</v>
      </c>
      <c r="D323">
        <f t="shared" si="68"/>
        <v>5.567600313861911</v>
      </c>
      <c r="E323" s="2">
        <f>COS(D323+Params!$H$3)*A_LEN+A_X</f>
        <v>0.5733439549177914</v>
      </c>
      <c r="F323" s="2">
        <f>SIN(D323+Params!$H$3)*A_LEN+A_Y</f>
        <v>3.144899279502642</v>
      </c>
      <c r="G323">
        <f t="shared" si="65"/>
        <v>-1.5146062421142832</v>
      </c>
      <c r="H323">
        <f t="shared" si="69"/>
        <v>-86.78054529731816</v>
      </c>
      <c r="I323" s="3">
        <f t="shared" si="66"/>
        <v>0.6934603780743075</v>
      </c>
      <c r="J323" s="3">
        <f t="shared" si="67"/>
        <v>1.009469484935254</v>
      </c>
      <c r="K323">
        <f>IF(AND(C323&gt;$H$366,C323&lt;$H$365),1,B_Y/COS(PI()/2+Data!G323)-BD_len)</f>
        <v>1.0110651960423347</v>
      </c>
      <c r="L323">
        <f>COS(G323)*K323+I323</f>
        <v>0.7502423261976069</v>
      </c>
      <c r="M323">
        <f>SIN(G323)*K323+J323</f>
        <v>0</v>
      </c>
      <c r="N323" s="5">
        <f>L323-COS(G323)*Params!$F$8</f>
        <v>0.6379212842992923</v>
      </c>
      <c r="O323" s="5">
        <f>M323-SIN(G323)*Params!$F$8</f>
        <v>1.996843505021582</v>
      </c>
      <c r="P323" s="5">
        <f>D323+Params!$I$6</f>
        <v>8.185594191853406</v>
      </c>
      <c r="Q323" s="5">
        <f t="shared" si="70"/>
        <v>469.00000000000006</v>
      </c>
      <c r="R323" s="5">
        <f>A_X+COS(P323)*Params!$F$6</f>
        <v>-0.5699428299692434</v>
      </c>
      <c r="S323" s="5">
        <f>A_Y+SIN(P323)*Params!$F$6</f>
        <v>4.105408132806423</v>
      </c>
      <c r="T323" s="5">
        <f t="shared" si="71"/>
        <v>2.4300165653927426</v>
      </c>
      <c r="U323" s="5">
        <f t="shared" si="72"/>
        <v>-1.050589018782591</v>
      </c>
      <c r="V323" s="5">
        <f t="shared" si="73"/>
        <v>-60.19431677903284</v>
      </c>
      <c r="W323" s="5">
        <f>R323+COS(U323)*Params!$F$7</f>
        <v>-0.15226717984843952</v>
      </c>
      <c r="X323" s="5">
        <f>S323+SIN(U323)*Params!$F$7</f>
        <v>3.3762730493743764</v>
      </c>
      <c r="Y323" s="5">
        <f>W323+COS(G323)*Params!$F$8</f>
        <v>-0.039946137950124944</v>
      </c>
      <c r="Z323" s="5">
        <f>X323+SIN(G323)*Params!$F$8</f>
        <v>1.3794295443527944</v>
      </c>
      <c r="AA323" s="1">
        <f t="shared" si="74"/>
        <v>-0.5269852483588416</v>
      </c>
      <c r="AB323" s="1">
        <f t="shared" si="75"/>
        <v>0</v>
      </c>
      <c r="AC323">
        <f t="shared" si="76"/>
        <v>0.4870391104087167</v>
      </c>
      <c r="AD323">
        <f t="shared" si="77"/>
        <v>1.3794295443527944</v>
      </c>
      <c r="AE323">
        <f t="shared" si="78"/>
        <v>2.1400329629010724</v>
      </c>
    </row>
    <row r="324" spans="1:31" ht="12.75">
      <c r="A324" s="1">
        <f t="shared" si="80"/>
        <v>-0.2894736842105263</v>
      </c>
      <c r="B324" s="1">
        <v>0</v>
      </c>
      <c r="C324">
        <v>320</v>
      </c>
      <c r="D324">
        <f t="shared" si="68"/>
        <v>5.585053606381854</v>
      </c>
      <c r="E324" s="2">
        <f>COS(D324+Params!$H$3)*A_LEN+A_X</f>
        <v>0.5793989381785112</v>
      </c>
      <c r="F324" s="2">
        <f>SIN(D324+Params!$H$3)*A_LEN+A_Y</f>
        <v>3.16126836209543</v>
      </c>
      <c r="G324">
        <f aca="true" t="shared" si="81" ref="G324:G387">ATAN2(E324-B_X,F324-B_Y)</f>
        <v>-1.5127949628349049</v>
      </c>
      <c r="H324">
        <f t="shared" si="69"/>
        <v>-86.67676663909027</v>
      </c>
      <c r="I324" s="3">
        <f aca="true" t="shared" si="82" ref="I324:I363">B_X+COS(G324)*BD_len</f>
        <v>0.7043103431929747</v>
      </c>
      <c r="J324" s="3">
        <f aca="true" t="shared" si="83" ref="J324:J363">B_Y+SIN(G324)*BD_len</f>
        <v>1.0100896455907886</v>
      </c>
      <c r="K324">
        <f>IF(AND(C324&gt;$H$366,C324&lt;$H$365),1,B_Y/COS(PI()/2+Data!G324)-BD_len)</f>
        <v>1.0117910811609283</v>
      </c>
      <c r="L324">
        <f>COS(G324)*K324+I324</f>
        <v>0.7629627070590126</v>
      </c>
      <c r="M324">
        <f>SIN(G324)*K324+J324</f>
        <v>0</v>
      </c>
      <c r="N324" s="5">
        <f>L324-COS(G324)*Params!$F$8</f>
        <v>0.6470250101211423</v>
      </c>
      <c r="O324" s="5">
        <f>M324-SIN(G324)*Params!$F$8</f>
        <v>1.9966367848030704</v>
      </c>
      <c r="P324" s="5">
        <f>D324+Params!$I$6</f>
        <v>8.203047484373348</v>
      </c>
      <c r="Q324" s="5">
        <f t="shared" si="70"/>
        <v>470</v>
      </c>
      <c r="R324" s="5">
        <f>A_X+COS(P324)*Params!$F$6</f>
        <v>-0.5804769094880133</v>
      </c>
      <c r="S324" s="5">
        <f>A_Y+SIN(P324)*Params!$F$6</f>
        <v>4.101677819604312</v>
      </c>
      <c r="T324" s="5">
        <f t="shared" si="71"/>
        <v>2.4367927119148325</v>
      </c>
      <c r="U324" s="5">
        <f t="shared" si="72"/>
        <v>-1.042877380313592</v>
      </c>
      <c r="V324" s="5">
        <f t="shared" si="73"/>
        <v>-59.75247244162847</v>
      </c>
      <c r="W324" s="5">
        <f>R324+COS(U324)*Params!$F$7</f>
        <v>-0.15719090833143556</v>
      </c>
      <c r="X324" s="5">
        <f>S324+SIN(U324)*Params!$F$7</f>
        <v>3.375785348352428</v>
      </c>
      <c r="Y324" s="5">
        <f>W324+COS(G324)*Params!$F$8</f>
        <v>-0.04125321139356525</v>
      </c>
      <c r="Z324" s="5">
        <f>X324+SIN(G324)*Params!$F$8</f>
        <v>1.3791485635493574</v>
      </c>
      <c r="AA324" s="1">
        <f t="shared" si="74"/>
        <v>-0.5367442344395609</v>
      </c>
      <c r="AB324" s="1">
        <f t="shared" si="75"/>
        <v>0</v>
      </c>
      <c r="AC324">
        <f t="shared" si="76"/>
        <v>0.4954910230459956</v>
      </c>
      <c r="AD324">
        <f t="shared" si="77"/>
        <v>1.3791485635493574</v>
      </c>
      <c r="AE324">
        <f t="shared" si="78"/>
        <v>2.1475621142594234</v>
      </c>
    </row>
    <row r="325" spans="1:31" ht="12.75">
      <c r="A325" s="1">
        <f t="shared" si="80"/>
        <v>-0.2947368421052632</v>
      </c>
      <c r="B325" s="1">
        <v>0</v>
      </c>
      <c r="C325">
        <v>321</v>
      </c>
      <c r="D325">
        <f aca="true" t="shared" si="84" ref="D325:D363">RADIANS(C325)</f>
        <v>5.602506898901797</v>
      </c>
      <c r="E325" s="2">
        <f>COS(D325+Params!$H$3)*A_LEN+A_X</f>
        <v>0.5851673193535427</v>
      </c>
      <c r="F325" s="2">
        <f>SIN(D325+Params!$H$3)*A_LEN+A_Y</f>
        <v>3.177740625626504</v>
      </c>
      <c r="G325">
        <f t="shared" si="81"/>
        <v>-1.5110416594277172</v>
      </c>
      <c r="H325">
        <f aca="true" t="shared" si="85" ref="H325:H363">DEGREES(G325)</f>
        <v>-86.57630975365251</v>
      </c>
      <c r="I325" s="3">
        <f t="shared" si="82"/>
        <v>0.7148119334441407</v>
      </c>
      <c r="J325" s="3">
        <f t="shared" si="83"/>
        <v>1.0107086738635385</v>
      </c>
      <c r="K325">
        <f>IF(AND(C325&gt;$H$366,C325&lt;$H$365),1,B_Y/COS(PI()/2+Data!G325)-BD_len)</f>
        <v>1.0125157907610296</v>
      </c>
      <c r="L325">
        <f>COS(G325)*K325+I325</f>
        <v>0.7752784788840722</v>
      </c>
      <c r="M325">
        <f>SIN(G325)*K325+J325</f>
        <v>0</v>
      </c>
      <c r="N325" s="5">
        <f>L325-COS(G325)*Params!$F$8</f>
        <v>0.6558402518624799</v>
      </c>
      <c r="O325" s="5">
        <f>M325-SIN(G325)*Params!$F$8</f>
        <v>1.996430442045487</v>
      </c>
      <c r="P325" s="5">
        <f>D325+Params!$I$6</f>
        <v>8.220500776893292</v>
      </c>
      <c r="Q325" s="5">
        <f aca="true" t="shared" si="86" ref="Q325:Q363">DEGREES(P325)</f>
        <v>471</v>
      </c>
      <c r="R325" s="5">
        <f>A_X+COS(P325)*Params!$F$6</f>
        <v>-0.5909442816733091</v>
      </c>
      <c r="S325" s="5">
        <f>A_Y+SIN(P325)*Params!$F$6</f>
        <v>4.097764229509764</v>
      </c>
      <c r="T325" s="5">
        <f aca="true" t="shared" si="87" ref="T325:T363">SQRT((R325-N325)^2+(S325-O325)^2)</f>
        <v>2.4433737658006844</v>
      </c>
      <c r="U325" s="5">
        <f aca="true" t="shared" si="88" ref="U325:U363">ATAN2(N325-R325,O325-S325)</f>
        <v>-1.035295617756182</v>
      </c>
      <c r="V325" s="5">
        <f aca="true" t="shared" si="89" ref="V325:V363">DEGREES(U325)</f>
        <v>-59.318069445818566</v>
      </c>
      <c r="W325" s="5">
        <f>R325+COS(U325)*Params!$F$7</f>
        <v>-0.16216695472661413</v>
      </c>
      <c r="X325" s="5">
        <f>S325+SIN(U325)*Params!$F$7</f>
        <v>3.3751018446496266</v>
      </c>
      <c r="Y325" s="5">
        <f>W325+COS(G325)*Params!$F$8</f>
        <v>-0.0427287277050218</v>
      </c>
      <c r="Z325" s="5">
        <f>X325+SIN(G325)*Params!$F$8</f>
        <v>1.3786714026041396</v>
      </c>
      <c r="AA325" s="1">
        <f aca="true" t="shared" si="90" ref="AA325:AA363">(A325*2)*$L$366</f>
        <v>-0.5465032205202802</v>
      </c>
      <c r="AB325" s="1">
        <f aca="true" t="shared" si="91" ref="AB325:AB363">(B325*10)*$M$365</f>
        <v>0</v>
      </c>
      <c r="AC325">
        <f aca="true" t="shared" si="92" ref="AC325:AC363">Y325-AA325</f>
        <v>0.5037744928152584</v>
      </c>
      <c r="AD325">
        <f aca="true" t="shared" si="93" ref="AD325:AD363">Z325-AB325</f>
        <v>1.3786714026041396</v>
      </c>
      <c r="AE325">
        <f aca="true" t="shared" si="94" ref="AE325:AE363">AC325*AC325+AD325*AD325</f>
        <v>2.1545235759697365</v>
      </c>
    </row>
    <row r="326" spans="1:31" ht="12.75">
      <c r="A326" s="1">
        <f t="shared" si="80"/>
        <v>-0.30000000000000004</v>
      </c>
      <c r="B326" s="1">
        <v>0</v>
      </c>
      <c r="C326">
        <v>322</v>
      </c>
      <c r="D326">
        <f t="shared" si="84"/>
        <v>5.619960191421741</v>
      </c>
      <c r="E326" s="2">
        <f>COS(D326+Params!$H$3)*A_LEN+A_X</f>
        <v>0.5906473413380948</v>
      </c>
      <c r="F326" s="2">
        <f>SIN(D326+Params!$H$3)*A_LEN+A_Y</f>
        <v>3.194311052484809</v>
      </c>
      <c r="G326">
        <f t="shared" si="81"/>
        <v>-1.509347452791459</v>
      </c>
      <c r="H326">
        <f t="shared" si="85"/>
        <v>-86.47923886377187</v>
      </c>
      <c r="I326" s="3">
        <f t="shared" si="82"/>
        <v>0.7249585114594383</v>
      </c>
      <c r="J326" s="3">
        <f t="shared" si="83"/>
        <v>1.0113243283212334</v>
      </c>
      <c r="K326">
        <f>IF(AND(C326&gt;$H$366,C326&lt;$H$365),1,B_Y/COS(PI()/2+Data!G326)-BD_len)</f>
        <v>1.0132366991626407</v>
      </c>
      <c r="L326">
        <f>COS(G326)*K326+I326</f>
        <v>0.7871815897793726</v>
      </c>
      <c r="M326">
        <f>SIN(G326)*K326+J326</f>
        <v>0</v>
      </c>
      <c r="N326" s="5">
        <f>L326-COS(G326)*Params!$F$8</f>
        <v>0.6643611700860144</v>
      </c>
      <c r="O326" s="5">
        <f>M326-SIN(G326)*Params!$F$8</f>
        <v>1.9962252238929221</v>
      </c>
      <c r="P326" s="5">
        <f>D326+Params!$I$6</f>
        <v>8.237954069413236</v>
      </c>
      <c r="Q326" s="5">
        <f t="shared" si="86"/>
        <v>472.00000000000006</v>
      </c>
      <c r="R326" s="5">
        <f>A_X+COS(P326)*Params!$F$6</f>
        <v>-0.6013417580621623</v>
      </c>
      <c r="S326" s="5">
        <f>A_Y+SIN(P326)*Params!$F$6</f>
        <v>4.093668554640236</v>
      </c>
      <c r="T326" s="5">
        <f t="shared" si="87"/>
        <v>2.4497494622959417</v>
      </c>
      <c r="U326" s="5">
        <f t="shared" si="88"/>
        <v>-1.0278436602745396</v>
      </c>
      <c r="V326" s="5">
        <f t="shared" si="89"/>
        <v>-58.89110373300951</v>
      </c>
      <c r="W326" s="5">
        <f>R326+COS(U326)*Params!$F$7</f>
        <v>-0.16719113689723503</v>
      </c>
      <c r="X326" s="5">
        <f>S326+SIN(U326)*Params!$F$7</f>
        <v>3.374221435848728</v>
      </c>
      <c r="Y326" s="5">
        <f>W326+COS(G326)*Params!$F$8</f>
        <v>-0.04437071720387682</v>
      </c>
      <c r="Z326" s="5">
        <f>X326+SIN(G326)*Params!$F$8</f>
        <v>1.377996211955806</v>
      </c>
      <c r="AA326" s="1">
        <f t="shared" si="90"/>
        <v>-0.5562622066009996</v>
      </c>
      <c r="AB326" s="1">
        <f t="shared" si="91"/>
        <v>0</v>
      </c>
      <c r="AC326">
        <f t="shared" si="92"/>
        <v>0.5118914893971227</v>
      </c>
      <c r="AD326">
        <f t="shared" si="93"/>
        <v>1.377996211955806</v>
      </c>
      <c r="AE326">
        <f t="shared" si="94"/>
        <v>2.1609064570817553</v>
      </c>
    </row>
    <row r="327" spans="1:31" ht="12.75">
      <c r="A327" s="1">
        <f t="shared" si="80"/>
        <v>-0.3052631578947368</v>
      </c>
      <c r="B327" s="1">
        <v>0</v>
      </c>
      <c r="C327">
        <v>323</v>
      </c>
      <c r="D327">
        <f t="shared" si="84"/>
        <v>5.6374134839416845</v>
      </c>
      <c r="E327" s="2">
        <f>COS(D327+Params!$H$3)*A_LEN+A_X</f>
        <v>0.5958373348643853</v>
      </c>
      <c r="F327" s="2">
        <f>SIN(D327+Params!$H$3)*A_LEN+A_Y</f>
        <v>3.2109745951578024</v>
      </c>
      <c r="G327">
        <f t="shared" si="81"/>
        <v>-1.507713477674468</v>
      </c>
      <c r="H327">
        <f t="shared" si="85"/>
        <v>-86.38561898573889</v>
      </c>
      <c r="I327" s="3">
        <f t="shared" si="82"/>
        <v>0.7347433622638317</v>
      </c>
      <c r="J327" s="3">
        <f t="shared" si="83"/>
        <v>1.0119343790872444</v>
      </c>
      <c r="K327">
        <f>IF(AND(C327&gt;$H$366,C327&lt;$H$365),1,B_Y/COS(PI()/2+Data!G327)-BD_len)</f>
        <v>1.0139511920709339</v>
      </c>
      <c r="L327">
        <f>COS(G327)*K327+I327</f>
        <v>0.7986638779327567</v>
      </c>
      <c r="M327">
        <f>SIN(G327)*K327+J327</f>
        <v>0</v>
      </c>
      <c r="N327" s="5">
        <f>L327-COS(G327)*Params!$F$8</f>
        <v>0.6725818413046007</v>
      </c>
      <c r="O327" s="5">
        <f>M327-SIN(G327)*Params!$F$8</f>
        <v>1.9960218736375852</v>
      </c>
      <c r="P327" s="5">
        <f>D327+Params!$I$6</f>
        <v>8.255407361933178</v>
      </c>
      <c r="Q327" s="5">
        <f t="shared" si="86"/>
        <v>473</v>
      </c>
      <c r="R327" s="5">
        <f>A_X+COS(P327)*Params!$F$6</f>
        <v>-0.6116661714825411</v>
      </c>
      <c r="S327" s="5">
        <f>A_Y+SIN(P327)*Params!$F$6</f>
        <v>4.089392042577968</v>
      </c>
      <c r="T327" s="5">
        <f t="shared" si="87"/>
        <v>2.455909530613294</v>
      </c>
      <c r="U327" s="5">
        <f t="shared" si="88"/>
        <v>-1.0205214507956957</v>
      </c>
      <c r="V327" s="5">
        <f t="shared" si="89"/>
        <v>-58.47157203316107</v>
      </c>
      <c r="W327" s="5">
        <f>R327+COS(U327)*Params!$F$7</f>
        <v>-0.17225929326485118</v>
      </c>
      <c r="X327" s="5">
        <f>S327+SIN(U327)*Params!$F$7</f>
        <v>3.373143123576844</v>
      </c>
      <c r="Y327" s="5">
        <f>W327+COS(G327)*Params!$F$8</f>
        <v>-0.046177256636695196</v>
      </c>
      <c r="Z327" s="5">
        <f>X327+SIN(G327)*Params!$F$8</f>
        <v>1.3771212499392589</v>
      </c>
      <c r="AA327" s="1">
        <f t="shared" si="90"/>
        <v>-0.5660211926817187</v>
      </c>
      <c r="AB327" s="1">
        <f t="shared" si="91"/>
        <v>0</v>
      </c>
      <c r="AC327">
        <f t="shared" si="92"/>
        <v>0.5198439360450235</v>
      </c>
      <c r="AD327">
        <f t="shared" si="93"/>
        <v>1.3771212499392589</v>
      </c>
      <c r="AE327">
        <f t="shared" si="94"/>
        <v>2.166700654877049</v>
      </c>
    </row>
    <row r="328" spans="1:31" ht="12.75">
      <c r="A328" s="1">
        <f t="shared" si="80"/>
        <v>-0.31052631578947365</v>
      </c>
      <c r="B328" s="1">
        <v>0</v>
      </c>
      <c r="C328">
        <v>324</v>
      </c>
      <c r="D328">
        <f t="shared" si="84"/>
        <v>5.654866776461628</v>
      </c>
      <c r="E328" s="2">
        <f>COS(D328+Params!$H$3)*A_LEN+A_X</f>
        <v>0.6007357190101092</v>
      </c>
      <c r="F328" s="2">
        <f>SIN(D328+Params!$H$3)*A_LEN+A_Y</f>
        <v>3.2277261777689628</v>
      </c>
      <c r="G328">
        <f t="shared" si="81"/>
        <v>-1.5061408826079299</v>
      </c>
      <c r="H328">
        <f t="shared" si="85"/>
        <v>-86.29551592554316</v>
      </c>
      <c r="I328" s="3">
        <f t="shared" si="82"/>
        <v>0.7441596931243415</v>
      </c>
      <c r="J328" s="3">
        <f t="shared" si="83"/>
        <v>1.0125366112154266</v>
      </c>
      <c r="K328">
        <f>IF(AND(C328&gt;$H$366,C328&lt;$H$365),1,B_Y/COS(PI()/2+Data!G328)-BD_len)</f>
        <v>1.0146566705814628</v>
      </c>
      <c r="L328">
        <f>COS(G328)*K328+I328</f>
        <v>0.8097170733636386</v>
      </c>
      <c r="M328">
        <f>SIN(G328)*K328+J328</f>
        <v>0</v>
      </c>
      <c r="N328" s="5">
        <f>L328-COS(G328)*Params!$F$8</f>
        <v>0.6804962597819795</v>
      </c>
      <c r="O328" s="5">
        <f>M328-SIN(G328)*Params!$F$8</f>
        <v>1.9958211295948578</v>
      </c>
      <c r="P328" s="5">
        <f>D328+Params!$I$6</f>
        <v>8.272860654453122</v>
      </c>
      <c r="Q328" s="5">
        <f t="shared" si="86"/>
        <v>474.00000000000006</v>
      </c>
      <c r="R328" s="5">
        <f>A_X+COS(P328)*Params!$F$6</f>
        <v>-0.6219143770181048</v>
      </c>
      <c r="S328" s="5">
        <f>A_Y+SIN(P328)*Params!$F$6</f>
        <v>4.084935995989962</v>
      </c>
      <c r="T328" s="5">
        <f t="shared" si="87"/>
        <v>2.4618436976873728</v>
      </c>
      <c r="U328" s="5">
        <f t="shared" si="88"/>
        <v>-1.013328949359225</v>
      </c>
      <c r="V328" s="5">
        <f t="shared" si="89"/>
        <v>-58.05947205670952</v>
      </c>
      <c r="W328" s="5">
        <f>R328+COS(U328)*Params!$F$7</f>
        <v>-0.17736728750507202</v>
      </c>
      <c r="X328" s="5">
        <f>S328+SIN(U328)*Params!$F$7</f>
        <v>3.371866010784593</v>
      </c>
      <c r="Y328" s="5">
        <f>W328+COS(G328)*Params!$F$8</f>
        <v>-0.048146473923412814</v>
      </c>
      <c r="Z328" s="5">
        <f>X328+SIN(G328)*Params!$F$8</f>
        <v>1.3760448811897352</v>
      </c>
      <c r="AA328" s="1">
        <f t="shared" si="90"/>
        <v>-0.575780178762438</v>
      </c>
      <c r="AB328" s="1">
        <f t="shared" si="91"/>
        <v>0</v>
      </c>
      <c r="AC328">
        <f t="shared" si="92"/>
        <v>0.5276337048390252</v>
      </c>
      <c r="AD328">
        <f t="shared" si="93"/>
        <v>1.3760448811897352</v>
      </c>
      <c r="AE328">
        <f t="shared" si="94"/>
        <v>2.171896841530628</v>
      </c>
    </row>
    <row r="329" spans="1:31" ht="12.75">
      <c r="A329" s="1">
        <f t="shared" si="80"/>
        <v>-0.3157894736842105</v>
      </c>
      <c r="B329" s="1">
        <v>0</v>
      </c>
      <c r="C329">
        <v>325</v>
      </c>
      <c r="D329">
        <f t="shared" si="84"/>
        <v>5.672320068981571</v>
      </c>
      <c r="E329" s="2">
        <f>COS(D329+Params!$H$3)*A_LEN+A_X</f>
        <v>0.605341001680004</v>
      </c>
      <c r="F329" s="2">
        <f>SIN(D329+Params!$H$3)*A_LEN+A_Y</f>
        <v>3.24456069762395</v>
      </c>
      <c r="G329">
        <f t="shared" si="81"/>
        <v>-1.5046308298123856</v>
      </c>
      <c r="H329">
        <f t="shared" si="85"/>
        <v>-86.20899627351653</v>
      </c>
      <c r="I329" s="3">
        <f t="shared" si="82"/>
        <v>0.7532006335312903</v>
      </c>
      <c r="J329" s="3">
        <f t="shared" si="83"/>
        <v>1.0131288282290036</v>
      </c>
      <c r="K329">
        <f>IF(AND(C329&gt;$H$366,C329&lt;$H$365),1,B_Y/COS(PI()/2+Data!G329)-BD_len)</f>
        <v>1.0153505554013504</v>
      </c>
      <c r="L329">
        <f>COS(G329)*K329+I329</f>
        <v>0.820332799928324</v>
      </c>
      <c r="M329">
        <f>SIN(G329)*K329+J329</f>
        <v>0</v>
      </c>
      <c r="N329" s="5">
        <f>L329-COS(G329)*Params!$F$8</f>
        <v>0.6880983395443485</v>
      </c>
      <c r="O329" s="5">
        <f>M329-SIN(G329)*Params!$F$8</f>
        <v>1.9956237239236656</v>
      </c>
      <c r="P329" s="5">
        <f>D329+Params!$I$6</f>
        <v>8.290313946973065</v>
      </c>
      <c r="Q329" s="5">
        <f t="shared" si="86"/>
        <v>474.99999999999994</v>
      </c>
      <c r="R329" s="5">
        <f>A_X+COS(P329)*Params!$F$6</f>
        <v>-0.6320832529661689</v>
      </c>
      <c r="S329" s="5">
        <f>A_Y+SIN(P329)*Params!$F$6</f>
        <v>4.080301772231175</v>
      </c>
      <c r="T329" s="5">
        <f t="shared" si="87"/>
        <v>2.4675416921095406</v>
      </c>
      <c r="U329" s="5">
        <f t="shared" si="88"/>
        <v>-1.0062661364351504</v>
      </c>
      <c r="V329" s="5">
        <f t="shared" si="89"/>
        <v>-57.65480268466959</v>
      </c>
      <c r="W329" s="5">
        <f>R329+COS(U329)*Params!$F$7</f>
        <v>-0.18251101311451146</v>
      </c>
      <c r="X329" s="5">
        <f>S329+SIN(U329)*Params!$F$7</f>
        <v>3.3703892989289677</v>
      </c>
      <c r="Y329" s="5">
        <f>W329+COS(G329)*Params!$F$8</f>
        <v>-0.05027655273053597</v>
      </c>
      <c r="Z329" s="5">
        <f>X329+SIN(G329)*Params!$F$8</f>
        <v>1.374765575005302</v>
      </c>
      <c r="AA329" s="1">
        <f t="shared" si="90"/>
        <v>-0.5855391648431573</v>
      </c>
      <c r="AB329" s="1">
        <f t="shared" si="91"/>
        <v>0</v>
      </c>
      <c r="AC329">
        <f t="shared" si="92"/>
        <v>0.5352626121126213</v>
      </c>
      <c r="AD329">
        <f t="shared" si="93"/>
        <v>1.374765575005302</v>
      </c>
      <c r="AE329">
        <f t="shared" si="94"/>
        <v>2.176486450145285</v>
      </c>
    </row>
    <row r="330" spans="1:31" ht="12.75">
      <c r="A330" s="1">
        <f t="shared" si="80"/>
        <v>-0.32105263157894737</v>
      </c>
      <c r="B330" s="1">
        <v>0</v>
      </c>
      <c r="C330">
        <v>326</v>
      </c>
      <c r="D330">
        <f t="shared" si="84"/>
        <v>5.689773361501515</v>
      </c>
      <c r="E330" s="2">
        <f>COS(D330+Params!$H$3)*A_LEN+A_X</f>
        <v>0.6096517800603529</v>
      </c>
      <c r="F330" s="2">
        <f>SIN(D330+Params!$H$3)*A_LEN+A_Y</f>
        <v>3.261473026764924</v>
      </c>
      <c r="G330">
        <f t="shared" si="81"/>
        <v>-1.5031844950755646</v>
      </c>
      <c r="H330">
        <f t="shared" si="85"/>
        <v>-86.12612739733353</v>
      </c>
      <c r="I330" s="3">
        <f t="shared" si="82"/>
        <v>0.7618592353242614</v>
      </c>
      <c r="J330" s="3">
        <f t="shared" si="83"/>
        <v>1.0137088558287628</v>
      </c>
      <c r="K330">
        <f>IF(AND(C330&gt;$H$366,C330&lt;$H$365),1,B_Y/COS(PI()/2+Data!G330)-BD_len)</f>
        <v>1.0160302912922594</v>
      </c>
      <c r="L330">
        <f>COS(G330)*K330+I330</f>
        <v>0.8305025775926467</v>
      </c>
      <c r="M330">
        <f>SIN(G330)*K330+J330</f>
        <v>0</v>
      </c>
      <c r="N330" s="5">
        <f>L330-COS(G330)*Params!$F$8</f>
        <v>0.6953819166110141</v>
      </c>
      <c r="O330" s="5">
        <f>M330-SIN(G330)*Params!$F$8</f>
        <v>1.9954303813904124</v>
      </c>
      <c r="P330" s="5">
        <f>D330+Params!$I$6</f>
        <v>8.307767239493009</v>
      </c>
      <c r="Q330" s="5">
        <f t="shared" si="86"/>
        <v>476</v>
      </c>
      <c r="R330" s="5">
        <f>A_X+COS(P330)*Params!$F$6</f>
        <v>-0.6421697017886134</v>
      </c>
      <c r="S330" s="5">
        <f>A_Y+SIN(P330)*Params!$F$6</f>
        <v>4.075490782931057</v>
      </c>
      <c r="T330" s="5">
        <f t="shared" si="87"/>
        <v>2.472993248260272</v>
      </c>
      <c r="U330" s="5">
        <f t="shared" si="88"/>
        <v>-0.9993330162174243</v>
      </c>
      <c r="V330" s="5">
        <f t="shared" si="89"/>
        <v>-57.257564157337065</v>
      </c>
      <c r="W330" s="5">
        <f>R330+COS(U330)*Params!$F$7</f>
        <v>-0.1876863978575588</v>
      </c>
      <c r="X330" s="5">
        <f>S330+SIN(U330)*Params!$F$7</f>
        <v>3.3687122850668345</v>
      </c>
      <c r="Y330" s="5">
        <f>W330+COS(G330)*Params!$F$8</f>
        <v>-0.05256573687592628</v>
      </c>
      <c r="Z330" s="5">
        <f>X330+SIN(G330)*Params!$F$8</f>
        <v>1.373281903676422</v>
      </c>
      <c r="AA330" s="1">
        <f t="shared" si="90"/>
        <v>-0.5952981509238766</v>
      </c>
      <c r="AB330" s="1">
        <f t="shared" si="91"/>
        <v>0</v>
      </c>
      <c r="AC330">
        <f t="shared" si="92"/>
        <v>0.5427324140479504</v>
      </c>
      <c r="AD330">
        <f t="shared" si="93"/>
        <v>1.373281903676422</v>
      </c>
      <c r="AE330">
        <f t="shared" si="94"/>
        <v>2.180461660223454</v>
      </c>
    </row>
    <row r="331" spans="1:31" ht="12.75">
      <c r="A331" s="1">
        <f t="shared" si="80"/>
        <v>-0.3263157894736842</v>
      </c>
      <c r="B331" s="1">
        <v>0</v>
      </c>
      <c r="C331">
        <v>327</v>
      </c>
      <c r="D331">
        <f t="shared" si="84"/>
        <v>5.707226654021458</v>
      </c>
      <c r="E331" s="2">
        <f>COS(D331+Params!$H$3)*A_LEN+A_X</f>
        <v>0.6136667410463088</v>
      </c>
      <c r="F331" s="2">
        <f>SIN(D331+Params!$H$3)*A_LEN+A_Y</f>
        <v>3.2784580135326213</v>
      </c>
      <c r="G331">
        <f t="shared" si="81"/>
        <v>-1.501803067599487</v>
      </c>
      <c r="H331">
        <f t="shared" si="85"/>
        <v>-86.04697743325087</v>
      </c>
      <c r="I331" s="3">
        <f t="shared" si="82"/>
        <v>0.7701284729758469</v>
      </c>
      <c r="J331" s="3">
        <f t="shared" si="83"/>
        <v>1.0142745457757707</v>
      </c>
      <c r="K331">
        <f>IF(AND(C331&gt;$H$366,C331&lt;$H$365),1,B_Y/COS(PI()/2+Data!G331)-BD_len)</f>
        <v>1.0166933517406616</v>
      </c>
      <c r="L331">
        <f>COS(G331)*K331+I331</f>
        <v>0.84021782498465</v>
      </c>
      <c r="M331">
        <f>SIN(G331)*K331+J331</f>
        <v>0</v>
      </c>
      <c r="N331" s="5">
        <f>L331-COS(G331)*Params!$F$8</f>
        <v>0.7023407514524891</v>
      </c>
      <c r="O331" s="5">
        <f>M331-SIN(G331)*Params!$F$8</f>
        <v>1.995241818074743</v>
      </c>
      <c r="P331" s="5">
        <f>D331+Params!$I$6</f>
        <v>8.325220532012953</v>
      </c>
      <c r="Q331" s="5">
        <f t="shared" si="86"/>
        <v>477.00000000000006</v>
      </c>
      <c r="R331" s="5">
        <f>A_X+COS(P331)*Params!$F$6</f>
        <v>-0.6521706510554164</v>
      </c>
      <c r="S331" s="5">
        <f>A_Y+SIN(P331)*Params!$F$6</f>
        <v>4.070504493563553</v>
      </c>
      <c r="T331" s="5">
        <f t="shared" si="87"/>
        <v>2.4781881106568378</v>
      </c>
      <c r="U331" s="5">
        <f t="shared" si="88"/>
        <v>-0.9925296199007906</v>
      </c>
      <c r="V331" s="5">
        <f t="shared" si="89"/>
        <v>-56.867758262039104</v>
      </c>
      <c r="W331" s="5">
        <f>R331+COS(U331)*Params!$F$7</f>
        <v>-0.1928894081020277</v>
      </c>
      <c r="X331" s="5">
        <f>S331+SIN(U331)*Params!$F$7</f>
        <v>3.3668343588651393</v>
      </c>
      <c r="Y331" s="5">
        <f>W331+COS(G331)*Params!$F$8</f>
        <v>-0.055012334569866705</v>
      </c>
      <c r="Z331" s="5">
        <f>X331+SIN(G331)*Params!$F$8</f>
        <v>1.3715925407903962</v>
      </c>
      <c r="AA331" s="1">
        <f t="shared" si="90"/>
        <v>-0.605057137004596</v>
      </c>
      <c r="AB331" s="1">
        <f t="shared" si="91"/>
        <v>0</v>
      </c>
      <c r="AC331">
        <f t="shared" si="92"/>
        <v>0.5500448024347293</v>
      </c>
      <c r="AD331">
        <f t="shared" si="93"/>
        <v>1.3715925407903962</v>
      </c>
      <c r="AE331">
        <f t="shared" si="94"/>
        <v>2.183815382637315</v>
      </c>
    </row>
    <row r="332" spans="1:31" ht="12.75">
      <c r="A332" s="1">
        <f t="shared" si="80"/>
        <v>-0.3315789473684211</v>
      </c>
      <c r="B332" s="1">
        <v>0</v>
      </c>
      <c r="C332">
        <v>328</v>
      </c>
      <c r="D332">
        <f t="shared" si="84"/>
        <v>5.724679946541401</v>
      </c>
      <c r="E332" s="2">
        <f>COS(D332+Params!$H$3)*A_LEN+A_X</f>
        <v>0.6173846616418577</v>
      </c>
      <c r="F332" s="2">
        <f>SIN(D332+Params!$H$3)*A_LEN+A_Y</f>
        <v>3.2955104841355225</v>
      </c>
      <c r="G332">
        <f t="shared" si="81"/>
        <v>-1.5004877498147067</v>
      </c>
      <c r="H332">
        <f t="shared" si="85"/>
        <v>-85.97161527546446</v>
      </c>
      <c r="I332" s="3">
        <f t="shared" si="82"/>
        <v>0.7780012440468896</v>
      </c>
      <c r="J332" s="3">
        <f t="shared" si="83"/>
        <v>1.0148237799536481</v>
      </c>
      <c r="K332">
        <f>IF(AND(C332&gt;$H$366,C332&lt;$H$365),1,B_Y/COS(PI()/2+Data!G332)-BD_len)</f>
        <v>1.017337243860588</v>
      </c>
      <c r="L332">
        <f>COS(G332)*K332+I332</f>
        <v>0.8494698622401025</v>
      </c>
      <c r="M332">
        <f>SIN(G332)*K332+J332</f>
        <v>0</v>
      </c>
      <c r="N332" s="5">
        <f>L332-COS(G332)*Params!$F$8</f>
        <v>0.7089685316842606</v>
      </c>
      <c r="O332" s="5">
        <f>M332-SIN(G332)*Params!$F$8</f>
        <v>1.9950587400154507</v>
      </c>
      <c r="P332" s="5">
        <f>D332+Params!$I$6</f>
        <v>8.342673824532895</v>
      </c>
      <c r="Q332" s="5">
        <f t="shared" si="86"/>
        <v>478</v>
      </c>
      <c r="R332" s="5">
        <f>A_X+COS(P332)*Params!$F$6</f>
        <v>-0.6620830543805487</v>
      </c>
      <c r="S332" s="5">
        <f>A_Y+SIN(P332)*Params!$F$6</f>
        <v>4.0653444230007105</v>
      </c>
      <c r="T332" s="5">
        <f t="shared" si="87"/>
        <v>2.483116038533957</v>
      </c>
      <c r="U332" s="5">
        <f t="shared" si="88"/>
        <v>-0.9858560089493101</v>
      </c>
      <c r="V332" s="5">
        <f t="shared" si="89"/>
        <v>-56.485388520406985</v>
      </c>
      <c r="W332" s="5">
        <f>R332+COS(U332)*Params!$F$7</f>
        <v>-0.1981160530532639</v>
      </c>
      <c r="X332" s="5">
        <f>S332+SIN(U332)*Params!$F$7</f>
        <v>3.3647549995331127</v>
      </c>
      <c r="Y332" s="5">
        <f>W332+COS(G332)*Params!$F$8</f>
        <v>-0.05761472249742197</v>
      </c>
      <c r="Z332" s="5">
        <f>X332+SIN(G332)*Params!$F$8</f>
        <v>1.369696259517662</v>
      </c>
      <c r="AA332" s="1">
        <f t="shared" si="90"/>
        <v>-0.6148161230853153</v>
      </c>
      <c r="AB332" s="1">
        <f t="shared" si="91"/>
        <v>0</v>
      </c>
      <c r="AC332">
        <f t="shared" si="92"/>
        <v>0.5572014005878934</v>
      </c>
      <c r="AD332">
        <f t="shared" si="93"/>
        <v>1.369696259517662</v>
      </c>
      <c r="AE332">
        <f t="shared" si="94"/>
        <v>2.186541244153785</v>
      </c>
    </row>
    <row r="333" spans="1:31" ht="12.75">
      <c r="A333" s="1">
        <f t="shared" si="80"/>
        <v>-0.33684210526315794</v>
      </c>
      <c r="B333" s="1">
        <v>0</v>
      </c>
      <c r="C333">
        <v>329</v>
      </c>
      <c r="D333">
        <f t="shared" si="84"/>
        <v>5.742133239061344</v>
      </c>
      <c r="E333" s="2">
        <f>COS(D333+Params!$H$3)*A_LEN+A_X</f>
        <v>0.6208044093323701</v>
      </c>
      <c r="F333" s="2">
        <f>SIN(D333+Params!$H$3)*A_LEN+A_Y</f>
        <v>3.31262524422589</v>
      </c>
      <c r="G333">
        <f t="shared" si="81"/>
        <v>-1.4992397571594154</v>
      </c>
      <c r="H333">
        <f t="shared" si="85"/>
        <v>-85.90011056345296</v>
      </c>
      <c r="I333" s="3">
        <f t="shared" si="82"/>
        <v>0.785470369828033</v>
      </c>
      <c r="J333" s="3">
        <f t="shared" si="83"/>
        <v>1.0153544746153615</v>
      </c>
      <c r="K333">
        <f>IF(AND(C333&gt;$H$366,C333&lt;$H$365),1,B_Y/COS(PI()/2+Data!G333)-BD_len)</f>
        <v>1.0179595135336976</v>
      </c>
      <c r="L333">
        <f>COS(G333)*K333+I333</f>
        <v>0.8582499141542131</v>
      </c>
      <c r="M333">
        <f>SIN(G333)*K333+J333</f>
        <v>0</v>
      </c>
      <c r="N333" s="5">
        <f>L333-COS(G333)*Params!$F$8</f>
        <v>0.7152588750046567</v>
      </c>
      <c r="O333" s="5">
        <f>M333-SIN(G333)*Params!$F$8</f>
        <v>1.9948818417948795</v>
      </c>
      <c r="P333" s="5">
        <f>D333+Params!$I$6</f>
        <v>8.360127117052839</v>
      </c>
      <c r="Q333" s="5">
        <f t="shared" si="86"/>
        <v>479</v>
      </c>
      <c r="R333" s="5">
        <f>A_X+COS(P333)*Params!$F$6</f>
        <v>-0.6719038923499359</v>
      </c>
      <c r="S333" s="5">
        <f>A_Y+SIN(P333)*Params!$F$6</f>
        <v>4.060012143050006</v>
      </c>
      <c r="T333" s="5">
        <f t="shared" si="87"/>
        <v>2.487766810675177</v>
      </c>
      <c r="U333" s="5">
        <f t="shared" si="88"/>
        <v>-0.9793122783652147</v>
      </c>
      <c r="V333" s="5">
        <f t="shared" si="89"/>
        <v>-56.11046037566764</v>
      </c>
      <c r="W333" s="5">
        <f>R333+COS(U333)*Params!$F$7</f>
        <v>-0.2033623888966336</v>
      </c>
      <c r="X333" s="5">
        <f>S333+SIN(U333)*Params!$F$7</f>
        <v>3.3624737726810254</v>
      </c>
      <c r="Y333" s="5">
        <f>W333+COS(G333)*Params!$F$8</f>
        <v>-0.060371349747077196</v>
      </c>
      <c r="Z333" s="5">
        <f>X333+SIN(G333)*Params!$F$8</f>
        <v>1.367591930886146</v>
      </c>
      <c r="AA333" s="1">
        <f t="shared" si="90"/>
        <v>-0.6245751091660345</v>
      </c>
      <c r="AB333" s="1">
        <f t="shared" si="91"/>
        <v>0</v>
      </c>
      <c r="AC333">
        <f t="shared" si="92"/>
        <v>0.5642037594189573</v>
      </c>
      <c r="AD333">
        <f t="shared" si="93"/>
        <v>1.367591930886146</v>
      </c>
      <c r="AE333">
        <f t="shared" si="94"/>
        <v>2.1886335715673817</v>
      </c>
    </row>
    <row r="334" spans="1:31" ht="12.75">
      <c r="A334" s="1">
        <f t="shared" si="80"/>
        <v>-0.3421052631578947</v>
      </c>
      <c r="B334" s="1">
        <v>0</v>
      </c>
      <c r="C334">
        <v>330</v>
      </c>
      <c r="D334">
        <f t="shared" si="84"/>
        <v>5.759586531581287</v>
      </c>
      <c r="E334" s="2">
        <f>COS(D334+Params!$H$3)*A_LEN+A_X</f>
        <v>0.6239249424295719</v>
      </c>
      <c r="F334" s="2">
        <f>SIN(D334+Params!$H$3)*A_LEN+A_Y</f>
        <v>3.3297970804820065</v>
      </c>
      <c r="G334">
        <f t="shared" si="81"/>
        <v>-1.4980603178210568</v>
      </c>
      <c r="H334">
        <f t="shared" si="85"/>
        <v>-85.8325336671733</v>
      </c>
      <c r="I334" s="3">
        <f t="shared" si="82"/>
        <v>0.7925285961829944</v>
      </c>
      <c r="J334" s="3">
        <f t="shared" si="83"/>
        <v>1.0158645848192247</v>
      </c>
      <c r="K334">
        <f>IF(AND(C334&gt;$H$366,C334&lt;$H$365),1,B_Y/COS(PI()/2+Data!G334)-BD_len)</f>
        <v>1.0185577507910075</v>
      </c>
      <c r="L334">
        <f>COS(G334)*K334+I334</f>
        <v>0.8665491136528288</v>
      </c>
      <c r="M334">
        <f>SIN(G334)*K334+J334</f>
        <v>0</v>
      </c>
      <c r="N334" s="5">
        <f>L334-COS(G334)*Params!$F$8</f>
        <v>0.721205332384952</v>
      </c>
      <c r="O334" s="5">
        <f>M334-SIN(G334)*Params!$F$8</f>
        <v>1.9947118050602586</v>
      </c>
      <c r="P334" s="5">
        <f>D334+Params!$I$6</f>
        <v>8.377580409572781</v>
      </c>
      <c r="Q334" s="5">
        <f t="shared" si="86"/>
        <v>479.99999999999994</v>
      </c>
      <c r="R334" s="5">
        <f>A_X+COS(P334)*Params!$F$6</f>
        <v>-0.681630173441194</v>
      </c>
      <c r="S334" s="5">
        <f>A_Y+SIN(P334)*Params!$F$6</f>
        <v>4.054509277975569</v>
      </c>
      <c r="T334" s="5">
        <f t="shared" si="87"/>
        <v>2.4921302305126027</v>
      </c>
      <c r="U334" s="5">
        <f t="shared" si="88"/>
        <v>-0.9728985599672786</v>
      </c>
      <c r="V334" s="5">
        <f t="shared" si="89"/>
        <v>-55.742981380480494</v>
      </c>
      <c r="W334" s="5">
        <f>R334+COS(U334)*Params!$F$7</f>
        <v>-0.20862452285877126</v>
      </c>
      <c r="X334" s="5">
        <f>S334+SIN(U334)*Params!$F$7</f>
        <v>3.359990327109293</v>
      </c>
      <c r="Y334" s="5">
        <f>W334+COS(G334)*Params!$F$8</f>
        <v>-0.06328074159089439</v>
      </c>
      <c r="Z334" s="5">
        <f>X334+SIN(G334)*Params!$F$8</f>
        <v>1.3652785220490342</v>
      </c>
      <c r="AA334" s="1">
        <f t="shared" si="90"/>
        <v>-0.6343340952467537</v>
      </c>
      <c r="AB334" s="1">
        <f t="shared" si="91"/>
        <v>0</v>
      </c>
      <c r="AC334">
        <f t="shared" si="92"/>
        <v>0.5710533536558593</v>
      </c>
      <c r="AD334">
        <f t="shared" si="93"/>
        <v>1.3652785220490342</v>
      </c>
      <c r="AE334">
        <f t="shared" si="94"/>
        <v>2.190087375489999</v>
      </c>
    </row>
    <row r="335" spans="1:31" ht="12.75">
      <c r="A335" s="1">
        <f aca="true" t="shared" si="95" ref="A335:A363">1-(C335-170)*1/190-0.5</f>
        <v>-0.34736842105263155</v>
      </c>
      <c r="B335" s="1">
        <v>0</v>
      </c>
      <c r="C335">
        <v>331</v>
      </c>
      <c r="D335">
        <f t="shared" si="84"/>
        <v>5.777039824101231</v>
      </c>
      <c r="E335" s="2">
        <f>COS(D335+Params!$H$3)*A_LEN+A_X</f>
        <v>0.6267453103888516</v>
      </c>
      <c r="F335" s="2">
        <f>SIN(D335+Params!$H$3)*A_LEN+A_Y</f>
        <v>3.347020762196201</v>
      </c>
      <c r="G335">
        <f t="shared" si="81"/>
        <v>-1.4969506724379646</v>
      </c>
      <c r="H335">
        <f t="shared" si="85"/>
        <v>-85.76895566996595</v>
      </c>
      <c r="I335" s="3">
        <f t="shared" si="82"/>
        <v>0.7991685946100633</v>
      </c>
      <c r="J335" s="3">
        <f t="shared" si="83"/>
        <v>1.016352109058583</v>
      </c>
      <c r="K335">
        <f>IF(AND(C335&gt;$H$366,C335&lt;$H$365),1,B_Y/COS(PI()/2+Data!G335)-BD_len)</f>
        <v>1.0191295954401607</v>
      </c>
      <c r="L335">
        <f>COS(G335)*K335+I335</f>
        <v>0.8743585055968176</v>
      </c>
      <c r="M335">
        <f>SIN(G335)*K335+J335</f>
        <v>0</v>
      </c>
      <c r="N335" s="5">
        <f>L335-COS(G335)*Params!$F$8</f>
        <v>0.7268013915199177</v>
      </c>
      <c r="O335" s="5">
        <f>M335-SIN(G335)*Params!$F$8</f>
        <v>1.9945492969804723</v>
      </c>
      <c r="P335" s="5">
        <f>D335+Params!$I$6</f>
        <v>8.395033702092725</v>
      </c>
      <c r="Q335" s="5">
        <f t="shared" si="86"/>
        <v>481</v>
      </c>
      <c r="R335" s="5">
        <f>A_X+COS(P335)*Params!$F$6</f>
        <v>-0.6912589349348842</v>
      </c>
      <c r="S335" s="5">
        <f>A_Y+SIN(P335)*Params!$F$6</f>
        <v>4.0488375040034095</v>
      </c>
      <c r="T335" s="5">
        <f t="shared" si="87"/>
        <v>2.4961961315126286</v>
      </c>
      <c r="U335" s="5">
        <f t="shared" si="88"/>
        <v>-0.9666150256882665</v>
      </c>
      <c r="V335" s="5">
        <f t="shared" si="89"/>
        <v>-55.382961385867326</v>
      </c>
      <c r="W335" s="5">
        <f>R335+COS(U335)*Params!$F$7</f>
        <v>-0.21389861719833791</v>
      </c>
      <c r="X335" s="5">
        <f>S335+SIN(U335)*Params!$F$7</f>
        <v>3.357304391531015</v>
      </c>
      <c r="Y335" s="5">
        <f>W335+COS(G335)*Params!$F$8</f>
        <v>-0.06634150312143808</v>
      </c>
      <c r="Z335" s="5">
        <f>X335+SIN(G335)*Params!$F$8</f>
        <v>1.3627550945505424</v>
      </c>
      <c r="AA335" s="1">
        <f t="shared" si="90"/>
        <v>-0.644093081327473</v>
      </c>
      <c r="AB335" s="1">
        <f t="shared" si="91"/>
        <v>0</v>
      </c>
      <c r="AC335">
        <f t="shared" si="92"/>
        <v>0.577751578206035</v>
      </c>
      <c r="AD335">
        <f t="shared" si="93"/>
        <v>1.3627550945505424</v>
      </c>
      <c r="AE335">
        <f t="shared" si="94"/>
        <v>2.1908983338430223</v>
      </c>
    </row>
    <row r="336" spans="1:31" ht="12.75">
      <c r="A336" s="1">
        <f t="shared" si="95"/>
        <v>-0.3526315789473684</v>
      </c>
      <c r="B336" s="1">
        <v>0</v>
      </c>
      <c r="C336">
        <v>332</v>
      </c>
      <c r="D336">
        <f t="shared" si="84"/>
        <v>5.794493116621174</v>
      </c>
      <c r="E336" s="2">
        <f>COS(D336+Params!$H$3)*A_LEN+A_X</f>
        <v>0.629264654098806</v>
      </c>
      <c r="F336" s="2">
        <f>SIN(D336+Params!$H$3)*A_LEN+A_Y</f>
        <v>3.3642910428681594</v>
      </c>
      <c r="G336">
        <f t="shared" si="81"/>
        <v>-1.4959120737584322</v>
      </c>
      <c r="H336">
        <f t="shared" si="85"/>
        <v>-85.70944834902087</v>
      </c>
      <c r="I336" s="3">
        <f t="shared" si="82"/>
        <v>0.8053829635391749</v>
      </c>
      <c r="J336" s="3">
        <f t="shared" si="83"/>
        <v>1.0168150940893907</v>
      </c>
      <c r="K336">
        <f>IF(AND(C336&gt;$H$366,C336&lt;$H$365),1,B_Y/COS(PI()/2+Data!G336)-BD_len)</f>
        <v>1.0196727429415482</v>
      </c>
      <c r="L336">
        <f>COS(G336)*K336+I336</f>
        <v>0.8816690509334403</v>
      </c>
      <c r="M336">
        <f>SIN(G336)*K336+J336</f>
        <v>0</v>
      </c>
      <c r="N336" s="5">
        <f>L336-COS(G336)*Params!$F$8</f>
        <v>0.7320404805468366</v>
      </c>
      <c r="O336" s="5">
        <f>M336-SIN(G336)*Params!$F$8</f>
        <v>1.9943949686368698</v>
      </c>
      <c r="P336" s="5">
        <f>D336+Params!$I$6</f>
        <v>8.412486994612669</v>
      </c>
      <c r="Q336" s="5">
        <f t="shared" si="86"/>
        <v>482.00000000000006</v>
      </c>
      <c r="R336" s="5">
        <f>A_X+COS(P336)*Params!$F$6</f>
        <v>-0.7007872438169783</v>
      </c>
      <c r="S336" s="5">
        <f>A_Y+SIN(P336)*Params!$F$6</f>
        <v>4.0429985488108215</v>
      </c>
      <c r="T336" s="5">
        <f t="shared" si="87"/>
        <v>2.4999543828652393</v>
      </c>
      <c r="U336" s="5">
        <f t="shared" si="88"/>
        <v>-0.9604618909015213</v>
      </c>
      <c r="V336" s="5">
        <f t="shared" si="89"/>
        <v>-55.030412731811694</v>
      </c>
      <c r="W336" s="5">
        <f>R336+COS(U336)*Params!$F$7</f>
        <v>-0.2191808931373999</v>
      </c>
      <c r="X336" s="5">
        <f>S336+SIN(U336)*Params!$F$7</f>
        <v>3.354415771230382</v>
      </c>
      <c r="Y336" s="5">
        <f>W336+COS(G336)*Params!$F$8</f>
        <v>-0.0695523227507962</v>
      </c>
      <c r="Z336" s="5">
        <f>X336+SIN(G336)*Params!$F$8</f>
        <v>1.3600208025935123</v>
      </c>
      <c r="AA336" s="1">
        <f t="shared" si="90"/>
        <v>-0.6538520674081924</v>
      </c>
      <c r="AB336" s="1">
        <f t="shared" si="91"/>
        <v>0</v>
      </c>
      <c r="AC336">
        <f t="shared" si="92"/>
        <v>0.5842997446573961</v>
      </c>
      <c r="AD336">
        <f t="shared" si="93"/>
        <v>1.3600208025935123</v>
      </c>
      <c r="AE336">
        <f t="shared" si="94"/>
        <v>2.1910627750938</v>
      </c>
    </row>
    <row r="337" spans="1:31" ht="12.75">
      <c r="A337" s="1">
        <f t="shared" si="95"/>
        <v>-0.35789473684210527</v>
      </c>
      <c r="B337" s="1">
        <v>0</v>
      </c>
      <c r="C337">
        <v>333</v>
      </c>
      <c r="D337">
        <f t="shared" si="84"/>
        <v>5.811946409141117</v>
      </c>
      <c r="E337" s="2">
        <f>COS(D337+Params!$H$3)*A_LEN+A_X</f>
        <v>0.6314822061429397</v>
      </c>
      <c r="F337" s="2">
        <f>SIN(D337+Params!$H$3)*A_LEN+A_Y</f>
        <v>3.3816026618031167</v>
      </c>
      <c r="G337">
        <f t="shared" si="81"/>
        <v>-1.494945786254498</v>
      </c>
      <c r="H337">
        <f t="shared" si="85"/>
        <v>-85.6540841532492</v>
      </c>
      <c r="I337" s="3">
        <f t="shared" si="82"/>
        <v>0.811164229882911</v>
      </c>
      <c r="J337" s="3">
        <f t="shared" si="83"/>
        <v>1.0172516399594587</v>
      </c>
      <c r="K337">
        <f>IF(AND(C337&gt;$H$366,C337&lt;$H$365),1,B_Y/COS(PI()/2+Data!G337)-BD_len)</f>
        <v>1.020184950535909</v>
      </c>
      <c r="L337">
        <f>COS(G337)*K337+I337</f>
        <v>0.8884716312087056</v>
      </c>
      <c r="M337">
        <f>SIN(G337)*K337+J337</f>
        <v>0</v>
      </c>
      <c r="N337" s="5">
        <f>L337-COS(G337)*Params!$F$8</f>
        <v>0.7369159720408566</v>
      </c>
      <c r="O337" s="5">
        <f>M337-SIN(G337)*Params!$F$8</f>
        <v>1.9942494533468471</v>
      </c>
      <c r="P337" s="5">
        <f>D337+Params!$I$6</f>
        <v>8.429940287132611</v>
      </c>
      <c r="Q337" s="5">
        <f t="shared" si="86"/>
        <v>483</v>
      </c>
      <c r="R337" s="5">
        <f>A_X+COS(P337)*Params!$F$6</f>
        <v>-0.7102121976722872</v>
      </c>
      <c r="S337" s="5">
        <f>A_Y+SIN(P337)*Params!$F$6</f>
        <v>4.036994191000121</v>
      </c>
      <c r="T337" s="5">
        <f t="shared" si="87"/>
        <v>2.503394895494407</v>
      </c>
      <c r="U337" s="5">
        <f t="shared" si="88"/>
        <v>-0.9544394177871791</v>
      </c>
      <c r="V337" s="5">
        <f t="shared" si="89"/>
        <v>-54.68535044012888</v>
      </c>
      <c r="W337" s="5">
        <f>R337+COS(U337)*Params!$F$7</f>
        <v>-0.22446763474495002</v>
      </c>
      <c r="X337" s="5">
        <f>S337+SIN(U337)*Params!$F$7</f>
        <v>3.3513243446587313</v>
      </c>
      <c r="Y337" s="5">
        <f>W337+COS(G337)*Params!$F$8</f>
        <v>-0.07291197557710094</v>
      </c>
      <c r="Z337" s="5">
        <f>X337+SIN(G337)*Params!$F$8</f>
        <v>1.3570748913118842</v>
      </c>
      <c r="AA337" s="1">
        <f t="shared" si="90"/>
        <v>-0.6636110534889117</v>
      </c>
      <c r="AB337" s="1">
        <f t="shared" si="91"/>
        <v>0</v>
      </c>
      <c r="AC337">
        <f t="shared" si="92"/>
        <v>0.5906990779118108</v>
      </c>
      <c r="AD337">
        <f t="shared" si="93"/>
        <v>1.3570748913118842</v>
      </c>
      <c r="AE337">
        <f t="shared" si="94"/>
        <v>2.1905776612750256</v>
      </c>
    </row>
    <row r="338" spans="1:31" ht="12.75">
      <c r="A338" s="1">
        <f t="shared" si="95"/>
        <v>-0.3631578947368421</v>
      </c>
      <c r="B338" s="1">
        <v>0</v>
      </c>
      <c r="C338">
        <v>334</v>
      </c>
      <c r="D338">
        <f t="shared" si="84"/>
        <v>5.82939970166106</v>
      </c>
      <c r="E338" s="2">
        <f>COS(D338+Params!$H$3)*A_LEN+A_X</f>
        <v>0.6333972910334158</v>
      </c>
      <c r="F338" s="2">
        <f>SIN(D338+Params!$H$3)*A_LEN+A_Y</f>
        <v>3.3989503457142294</v>
      </c>
      <c r="G338">
        <f t="shared" si="81"/>
        <v>-1.4940530856876326</v>
      </c>
      <c r="H338">
        <f t="shared" si="85"/>
        <v>-85.60293617839889</v>
      </c>
      <c r="I338" s="3">
        <f t="shared" si="82"/>
        <v>0.8165048508606749</v>
      </c>
      <c r="J338" s="3">
        <f t="shared" si="83"/>
        <v>1.0176599052428106</v>
      </c>
      <c r="K338">
        <f>IF(AND(C338&gt;$H$366,C338&lt;$H$365),1,B_Y/COS(PI()/2+Data!G338)-BD_len)</f>
        <v>1.020664043625338</v>
      </c>
      <c r="L338">
        <f>COS(G338)*K338+I338</f>
        <v>0.8947570534547276</v>
      </c>
      <c r="M338">
        <f>SIN(G338)*K338+J338</f>
        <v>0</v>
      </c>
      <c r="N338" s="5">
        <f>L338-COS(G338)*Params!$F$8</f>
        <v>0.7414211872942905</v>
      </c>
      <c r="O338" s="5">
        <f>M338-SIN(G338)*Params!$F$8</f>
        <v>1.9941133649190632</v>
      </c>
      <c r="P338" s="5">
        <f>D338+Params!$I$6</f>
        <v>8.447393579652555</v>
      </c>
      <c r="Q338" s="5">
        <f t="shared" si="86"/>
        <v>484</v>
      </c>
      <c r="R338" s="5">
        <f>A_X+COS(P338)*Params!$F$6</f>
        <v>-0.7195309255685669</v>
      </c>
      <c r="S338" s="5">
        <f>A_Y+SIN(P338)*Params!$F$6</f>
        <v>4.0308262595568625</v>
      </c>
      <c r="T338" s="5">
        <f t="shared" si="87"/>
        <v>2.506507628406969</v>
      </c>
      <c r="U338" s="5">
        <f t="shared" si="88"/>
        <v>-0.948547918749016</v>
      </c>
      <c r="V338" s="5">
        <f t="shared" si="89"/>
        <v>-54.34779241023675</v>
      </c>
      <c r="W338" s="5">
        <f>R338+COS(U338)*Params!$F$7</f>
        <v>-0.22975519278447015</v>
      </c>
      <c r="X338" s="5">
        <f>S338+SIN(U338)*Params!$F$7</f>
        <v>3.3480300599693904</v>
      </c>
      <c r="Y338" s="5">
        <f>W338+COS(G338)*Params!$F$8</f>
        <v>-0.07641932662403311</v>
      </c>
      <c r="Z338" s="5">
        <f>X338+SIN(G338)*Params!$F$8</f>
        <v>1.3539166950503272</v>
      </c>
      <c r="AA338" s="1">
        <f t="shared" si="90"/>
        <v>-0.6733700395696309</v>
      </c>
      <c r="AB338" s="1">
        <f t="shared" si="91"/>
        <v>0</v>
      </c>
      <c r="AC338">
        <f t="shared" si="92"/>
        <v>0.5969507129455978</v>
      </c>
      <c r="AD338">
        <f t="shared" si="93"/>
        <v>1.3539166950503272</v>
      </c>
      <c r="AE338">
        <f t="shared" si="94"/>
        <v>2.189440570822258</v>
      </c>
    </row>
    <row r="339" spans="1:31" ht="12.75">
      <c r="A339" s="1">
        <f t="shared" si="95"/>
        <v>-0.368421052631579</v>
      </c>
      <c r="B339" s="1">
        <v>0</v>
      </c>
      <c r="C339">
        <v>335</v>
      </c>
      <c r="D339">
        <f t="shared" si="84"/>
        <v>5.846852994181004</v>
      </c>
      <c r="E339" s="2">
        <f>COS(D339+Params!$H$3)*A_LEN+A_X</f>
        <v>0.6350093254168248</v>
      </c>
      <c r="F339" s="2">
        <f>SIN(D339+Params!$H$3)*A_LEN+A_Y</f>
        <v>3.4163288103289275</v>
      </c>
      <c r="G339">
        <f t="shared" si="81"/>
        <v>-1.4932352586233653</v>
      </c>
      <c r="H339">
        <f t="shared" si="85"/>
        <v>-85.55607813924479</v>
      </c>
      <c r="I339" s="3">
        <f t="shared" si="82"/>
        <v>0.8213972161164456</v>
      </c>
      <c r="J339" s="3">
        <f t="shared" si="83"/>
        <v>1.0180381124820546</v>
      </c>
      <c r="K339">
        <f>IF(AND(C339&gt;$H$366,C339&lt;$H$365),1,B_Y/COS(PI()/2+Data!G339)-BD_len)</f>
        <v>1.0211079224088424</v>
      </c>
      <c r="L339">
        <f>COS(G339)*K339+I339</f>
        <v>0.9005160554663652</v>
      </c>
      <c r="M339">
        <f>SIN(G339)*K339+J339</f>
        <v>0</v>
      </c>
      <c r="N339" s="5">
        <f>L339-COS(G339)*Params!$F$8</f>
        <v>0.7455494008873379</v>
      </c>
      <c r="O339" s="5">
        <f>M339-SIN(G339)*Params!$F$8</f>
        <v>1.9939872958393152</v>
      </c>
      <c r="P339" s="5">
        <f>D339+Params!$I$6</f>
        <v>8.4648468721725</v>
      </c>
      <c r="Q339" s="5">
        <f t="shared" si="86"/>
        <v>485.00000000000006</v>
      </c>
      <c r="R339" s="5">
        <f>A_X+COS(P339)*Params!$F$6</f>
        <v>-0.7287405889310266</v>
      </c>
      <c r="S339" s="5">
        <f>A_Y+SIN(P339)*Params!$F$6</f>
        <v>4.024496633292713</v>
      </c>
      <c r="T339" s="5">
        <f t="shared" si="87"/>
        <v>2.509282595397351</v>
      </c>
      <c r="U339" s="5">
        <f t="shared" si="88"/>
        <v>-0.9427877598933785</v>
      </c>
      <c r="V339" s="5">
        <f t="shared" si="89"/>
        <v>-54.01775961848381</v>
      </c>
      <c r="W339" s="5">
        <f>R339+COS(U339)*Params!$F$7</f>
        <v>-0.23503998853780655</v>
      </c>
      <c r="X339" s="5">
        <f>S339+SIN(U339)*Params!$F$7</f>
        <v>3.344532931491897</v>
      </c>
      <c r="Y339" s="5">
        <f>W339+COS(G339)*Params!$F$8</f>
        <v>-0.0800733339587793</v>
      </c>
      <c r="Z339" s="5">
        <f>X339+SIN(G339)*Params!$F$8</f>
        <v>1.3505456356525818</v>
      </c>
      <c r="AA339" s="1">
        <f t="shared" si="90"/>
        <v>-0.6831290256503503</v>
      </c>
      <c r="AB339" s="1">
        <f t="shared" si="91"/>
        <v>0</v>
      </c>
      <c r="AC339">
        <f t="shared" si="92"/>
        <v>0.603055691691571</v>
      </c>
      <c r="AD339">
        <f t="shared" si="93"/>
        <v>1.3505456356525818</v>
      </c>
      <c r="AE339">
        <f t="shared" si="94"/>
        <v>2.1876496812618353</v>
      </c>
    </row>
    <row r="340" spans="1:31" ht="12.75">
      <c r="A340" s="1">
        <f t="shared" si="95"/>
        <v>-0.37368421052631584</v>
      </c>
      <c r="B340" s="1">
        <v>0</v>
      </c>
      <c r="C340">
        <v>336</v>
      </c>
      <c r="D340">
        <f t="shared" si="84"/>
        <v>5.8643062867009474</v>
      </c>
      <c r="E340" s="2">
        <f>COS(D340+Params!$H$3)*A_LEN+A_X</f>
        <v>0.6363178182518774</v>
      </c>
      <c r="F340" s="2">
        <f>SIN(D340+Params!$H$3)*A_LEN+A_Y</f>
        <v>3.4337327619985403</v>
      </c>
      <c r="G340">
        <f t="shared" si="81"/>
        <v>-1.4924936018917982</v>
      </c>
      <c r="H340">
        <f t="shared" si="85"/>
        <v>-85.51358433867854</v>
      </c>
      <c r="I340" s="3">
        <f t="shared" si="82"/>
        <v>0.8258336501513743</v>
      </c>
      <c r="J340" s="3">
        <f t="shared" si="83"/>
        <v>1.0183845538411287</v>
      </c>
      <c r="K340">
        <f>IF(AND(C340&gt;$H$366,C340&lt;$H$365),1,B_Y/COS(PI()/2+Data!G340)-BD_len)</f>
        <v>1.0215145687726448</v>
      </c>
      <c r="L340">
        <f>COS(G340)*K340+I340</f>
        <v>0.9057393114812713</v>
      </c>
      <c r="M340">
        <f>SIN(G340)*K340+J340</f>
        <v>0</v>
      </c>
      <c r="N340" s="5">
        <f>L340-COS(G340)*Params!$F$8</f>
        <v>0.7492938455572677</v>
      </c>
      <c r="O340" s="5">
        <f>M340-SIN(G340)*Params!$F$8</f>
        <v>1.9938718153862904</v>
      </c>
      <c r="P340" s="5">
        <f>D340+Params!$I$6</f>
        <v>8.482300164692441</v>
      </c>
      <c r="Q340" s="5">
        <f t="shared" si="86"/>
        <v>486</v>
      </c>
      <c r="R340" s="5">
        <f>A_X+COS(P340)*Params!$F$6</f>
        <v>-0.7378383824069892</v>
      </c>
      <c r="S340" s="5">
        <f>A_Y+SIN(P340)*Params!$F$6</f>
        <v>4.01800724027315</v>
      </c>
      <c r="T340" s="5">
        <f t="shared" si="87"/>
        <v>2.51170987212533</v>
      </c>
      <c r="U340" s="5">
        <f t="shared" si="88"/>
        <v>-0.937159364582211</v>
      </c>
      <c r="V340" s="5">
        <f t="shared" si="89"/>
        <v>-53.695276321722694</v>
      </c>
      <c r="W340" s="5">
        <f>R340+COS(U340)*Params!$F$7</f>
        <v>-0.24031851761810963</v>
      </c>
      <c r="X340" s="5">
        <f>S340+SIN(U340)*Params!$F$7</f>
        <v>3.3408330361456233</v>
      </c>
      <c r="Y340" s="5">
        <f>W340+COS(G340)*Params!$F$8</f>
        <v>-0.08387305169410614</v>
      </c>
      <c r="Z340" s="5">
        <f>X340+SIN(G340)*Params!$F$8</f>
        <v>1.3469612207593329</v>
      </c>
      <c r="AA340" s="1">
        <f t="shared" si="90"/>
        <v>-0.6928880117310696</v>
      </c>
      <c r="AB340" s="1">
        <f t="shared" si="91"/>
        <v>0</v>
      </c>
      <c r="AC340">
        <f t="shared" si="92"/>
        <v>0.6090149600369634</v>
      </c>
      <c r="AD340">
        <f t="shared" si="93"/>
        <v>1.3469612207593329</v>
      </c>
      <c r="AE340">
        <f t="shared" si="94"/>
        <v>2.1852037517782965</v>
      </c>
    </row>
    <row r="341" spans="1:31" ht="12.75">
      <c r="A341" s="1">
        <f t="shared" si="95"/>
        <v>-0.3789473684210526</v>
      </c>
      <c r="B341" s="1">
        <v>0</v>
      </c>
      <c r="C341">
        <v>337</v>
      </c>
      <c r="D341">
        <f t="shared" si="84"/>
        <v>5.8817595792208905</v>
      </c>
      <c r="E341" s="2">
        <f>COS(D341+Params!$H$3)*A_LEN+A_X</f>
        <v>0.6373223709589797</v>
      </c>
      <c r="F341" s="2">
        <f>SIN(D341+Params!$H$3)*A_LEN+A_Y</f>
        <v>3.4511568993107797</v>
      </c>
      <c r="G341">
        <f t="shared" si="81"/>
        <v>-1.4918294219908306</v>
      </c>
      <c r="H341">
        <f t="shared" si="85"/>
        <v>-85.47552963351568</v>
      </c>
      <c r="I341" s="3">
        <f t="shared" si="82"/>
        <v>0.8298064150935974</v>
      </c>
      <c r="J341" s="3">
        <f t="shared" si="83"/>
        <v>1.0186975969701422</v>
      </c>
      <c r="K341">
        <f>IF(AND(C341&gt;$H$366,C341&lt;$H$365),1,B_Y/COS(PI()/2+Data!G341)-BD_len)</f>
        <v>1.0218820534344983</v>
      </c>
      <c r="L341">
        <f>COS(G341)*K341+I341</f>
        <v>0.9104174382775614</v>
      </c>
      <c r="M341">
        <f>SIN(G341)*K341+J341</f>
        <v>0</v>
      </c>
      <c r="N341" s="5">
        <f>L341-COS(G341)*Params!$F$8</f>
        <v>0.7526477173728169</v>
      </c>
      <c r="O341" s="5">
        <f>M341-SIN(G341)*Params!$F$8</f>
        <v>1.9937674676766193</v>
      </c>
      <c r="P341" s="5">
        <f>D341+Params!$I$6</f>
        <v>8.499753457212385</v>
      </c>
      <c r="Q341" s="5">
        <f t="shared" si="86"/>
        <v>487.00000000000006</v>
      </c>
      <c r="R341" s="5">
        <f>A_X+COS(P341)*Params!$F$6</f>
        <v>-0.7468215347204314</v>
      </c>
      <c r="S341" s="5">
        <f>A_Y+SIN(P341)*Params!$F$6</f>
        <v>4.01136005723015</v>
      </c>
      <c r="T341" s="5">
        <f t="shared" si="87"/>
        <v>2.5137796035838957</v>
      </c>
      <c r="U341" s="5">
        <f t="shared" si="88"/>
        <v>-0.9316632170727153</v>
      </c>
      <c r="V341" s="5">
        <f t="shared" si="89"/>
        <v>-53.38037026584725</v>
      </c>
      <c r="W341" s="5">
        <f>R341+COS(U341)*Params!$F$7</f>
        <v>-0.24558735378499197</v>
      </c>
      <c r="X341" s="5">
        <f>S341+SIN(U341)*Params!$F$7</f>
        <v>3.3369305097922632</v>
      </c>
      <c r="Y341" s="5">
        <f>W341+COS(G341)*Params!$F$8</f>
        <v>-0.08781763288024744</v>
      </c>
      <c r="Z341" s="5">
        <f>X341+SIN(G341)*Params!$F$8</f>
        <v>1.343163042115644</v>
      </c>
      <c r="AA341" s="1">
        <f t="shared" si="90"/>
        <v>-0.7026469978117887</v>
      </c>
      <c r="AB341" s="1">
        <f t="shared" si="91"/>
        <v>0</v>
      </c>
      <c r="AC341">
        <f t="shared" si="92"/>
        <v>0.6148293649315413</v>
      </c>
      <c r="AD341">
        <f t="shared" si="93"/>
        <v>1.343163042115644</v>
      </c>
      <c r="AE341">
        <f t="shared" si="94"/>
        <v>2.1821021056874734</v>
      </c>
    </row>
    <row r="342" spans="1:31" ht="12.75">
      <c r="A342" s="1">
        <f t="shared" si="95"/>
        <v>-0.38421052631578945</v>
      </c>
      <c r="B342" s="1">
        <v>0</v>
      </c>
      <c r="C342">
        <v>338</v>
      </c>
      <c r="D342">
        <f t="shared" si="84"/>
        <v>5.899212871740834</v>
      </c>
      <c r="E342" s="2">
        <f>COS(D342+Params!$H$3)*A_LEN+A_X</f>
        <v>0.6380226775416473</v>
      </c>
      <c r="F342" s="2">
        <f>SIN(D342+Params!$H$3)*A_LEN+A_Y</f>
        <v>3.4685959147046566</v>
      </c>
      <c r="G342">
        <f t="shared" si="81"/>
        <v>-1.4912440344287912</v>
      </c>
      <c r="H342">
        <f t="shared" si="85"/>
        <v>-85.44198939683136</v>
      </c>
      <c r="I342" s="3">
        <f t="shared" si="82"/>
        <v>0.8333077138286951</v>
      </c>
      <c r="J342" s="3">
        <f t="shared" si="83"/>
        <v>1.018975691083301</v>
      </c>
      <c r="K342">
        <f>IF(AND(C342&gt;$H$366,C342&lt;$H$365),1,B_Y/COS(PI()/2+Data!G342)-BD_len)</f>
        <v>1.0222085433401569</v>
      </c>
      <c r="L342">
        <f>COS(G342)*K342+I342</f>
        <v>0.9145410017032732</v>
      </c>
      <c r="M342">
        <f>SIN(G342)*K342+J342</f>
        <v>0</v>
      </c>
      <c r="N342" s="5">
        <f>L342-COS(G342)*Params!$F$8</f>
        <v>0.7556041812201628</v>
      </c>
      <c r="O342" s="5">
        <f>M342-SIN(G342)*Params!$F$8</f>
        <v>1.9936747696388997</v>
      </c>
      <c r="P342" s="5">
        <f>D342+Params!$I$6</f>
        <v>8.517206749732328</v>
      </c>
      <c r="Q342" s="5">
        <f t="shared" si="86"/>
        <v>488</v>
      </c>
      <c r="R342" s="5">
        <f>A_X+COS(P342)*Params!$F$6</f>
        <v>-0.7556873095161353</v>
      </c>
      <c r="S342" s="5">
        <f>A_Y+SIN(P342)*Params!$F$6</f>
        <v>4.004557108960063</v>
      </c>
      <c r="T342" s="5">
        <f t="shared" si="87"/>
        <v>2.515482011974186</v>
      </c>
      <c r="U342" s="5">
        <f t="shared" si="88"/>
        <v>-0.9262998662567579</v>
      </c>
      <c r="V342" s="5">
        <f t="shared" si="89"/>
        <v>-53.07307290004484</v>
      </c>
      <c r="W342" s="5">
        <f>R342+COS(U342)*Params!$F$7</f>
        <v>-0.25084315277555347</v>
      </c>
      <c r="X342" s="5">
        <f>S342+SIN(U342)*Params!$F$7</f>
        <v>3.3328255435262326</v>
      </c>
      <c r="Y342" s="5">
        <f>W342+COS(G342)*Params!$F$8</f>
        <v>-0.09190633229244305</v>
      </c>
      <c r="Z342" s="5">
        <f>X342+SIN(G342)*Params!$F$8</f>
        <v>1.339150773887333</v>
      </c>
      <c r="AA342" s="1">
        <f t="shared" si="90"/>
        <v>-0.7124059838925081</v>
      </c>
      <c r="AB342" s="1">
        <f t="shared" si="91"/>
        <v>0</v>
      </c>
      <c r="AC342">
        <f t="shared" si="92"/>
        <v>0.620499651600065</v>
      </c>
      <c r="AD342">
        <f t="shared" si="93"/>
        <v>1.339150773887333</v>
      </c>
      <c r="AE342">
        <f t="shared" si="94"/>
        <v>2.1783446128388446</v>
      </c>
    </row>
    <row r="343" spans="1:31" ht="12.75">
      <c r="A343" s="1">
        <f t="shared" si="95"/>
        <v>-0.3894736842105263</v>
      </c>
      <c r="B343" s="1">
        <v>0</v>
      </c>
      <c r="C343">
        <v>339</v>
      </c>
      <c r="D343">
        <f t="shared" si="84"/>
        <v>5.916666164260777</v>
      </c>
      <c r="E343" s="2">
        <f>COS(D343+Params!$H$3)*A_LEN+A_X</f>
        <v>0.6384185246797107</v>
      </c>
      <c r="F343" s="2">
        <f>SIN(D343+Params!$H$3)*A_LEN+A_Y</f>
        <v>3.486044496087133</v>
      </c>
      <c r="G343">
        <f t="shared" si="81"/>
        <v>-1.4907387630030868</v>
      </c>
      <c r="H343">
        <f t="shared" si="85"/>
        <v>-85.41303947662995</v>
      </c>
      <c r="I343" s="3">
        <f t="shared" si="82"/>
        <v>0.8363296935151796</v>
      </c>
      <c r="J343" s="3">
        <f t="shared" si="83"/>
        <v>1.0192173732500827</v>
      </c>
      <c r="K343">
        <f>IF(AND(C343&gt;$H$366,C343&lt;$H$365),1,B_Y/COS(PI()/2+Data!G343)-BD_len)</f>
        <v>1.022492309308971</v>
      </c>
      <c r="L343">
        <f>COS(G343)*K343+I343</f>
        <v>0.9181005236515665</v>
      </c>
      <c r="M343">
        <f>SIN(G343)*K343+J343</f>
        <v>0</v>
      </c>
      <c r="N343" s="5">
        <f>L343-COS(G343)*Params!$F$8</f>
        <v>0.7581563766062945</v>
      </c>
      <c r="O343" s="5">
        <f>M343-SIN(G343)*Params!$F$8</f>
        <v>1.9935942089166392</v>
      </c>
      <c r="P343" s="5">
        <f>D343+Params!$I$6</f>
        <v>8.534660042252272</v>
      </c>
      <c r="Q343" s="5">
        <f t="shared" si="86"/>
        <v>489</v>
      </c>
      <c r="R343" s="5">
        <f>A_X+COS(P343)*Params!$F$6</f>
        <v>-0.7644330061932149</v>
      </c>
      <c r="S343" s="5">
        <f>A_Y+SIN(P343)*Params!$F$6</f>
        <v>3.9976004677068318</v>
      </c>
      <c r="T343" s="5">
        <f t="shared" si="87"/>
        <v>2.5168074050042155</v>
      </c>
      <c r="U343" s="5">
        <f t="shared" si="88"/>
        <v>-0.921069929513758</v>
      </c>
      <c r="V343" s="5">
        <f t="shared" si="89"/>
        <v>-52.77341959755056</v>
      </c>
      <c r="W343" s="5">
        <f>R343+COS(U343)*Params!$F$7</f>
        <v>-0.25608265616548065</v>
      </c>
      <c r="X343" s="5">
        <f>S343+SIN(U343)*Params!$F$7</f>
        <v>3.3285183799014755</v>
      </c>
      <c r="Y343" s="5">
        <f>W343+COS(G343)*Params!$F$8</f>
        <v>-0.09613850912020871</v>
      </c>
      <c r="Z343" s="5">
        <f>X343+SIN(G343)*Params!$F$8</f>
        <v>1.3349241709848363</v>
      </c>
      <c r="AA343" s="1">
        <f t="shared" si="90"/>
        <v>-0.7221649699732273</v>
      </c>
      <c r="AB343" s="1">
        <f t="shared" si="91"/>
        <v>0</v>
      </c>
      <c r="AC343">
        <f t="shared" si="92"/>
        <v>0.6260264608530186</v>
      </c>
      <c r="AD343">
        <f t="shared" si="93"/>
        <v>1.3349241709848363</v>
      </c>
      <c r="AE343">
        <f t="shared" si="94"/>
        <v>2.1739316719677086</v>
      </c>
    </row>
    <row r="344" spans="1:31" ht="12.75">
      <c r="A344" s="1">
        <f t="shared" si="95"/>
        <v>-0.39473684210526316</v>
      </c>
      <c r="B344" s="1">
        <v>0</v>
      </c>
      <c r="C344">
        <v>340</v>
      </c>
      <c r="D344">
        <f t="shared" si="84"/>
        <v>5.934119456780721</v>
      </c>
      <c r="E344" s="2">
        <f>COS(D344+Params!$H$3)*A_LEN+A_X</f>
        <v>0.6385097917942963</v>
      </c>
      <c r="F344" s="2">
        <f>SIN(D344+Params!$H$3)*A_LEN+A_Y</f>
        <v>3.503497328451291</v>
      </c>
      <c r="G344">
        <f t="shared" si="81"/>
        <v>-1.49031493901134</v>
      </c>
      <c r="H344">
        <f t="shared" si="85"/>
        <v>-85.38875615064646</v>
      </c>
      <c r="I344" s="3">
        <f t="shared" si="82"/>
        <v>0.8388644495105564</v>
      </c>
      <c r="J344" s="3">
        <f t="shared" si="83"/>
        <v>1.0194212748989084</v>
      </c>
      <c r="K344">
        <f>IF(AND(C344&gt;$H$366,C344&lt;$H$365),1,B_Y/COS(PI()/2+Data!G344)-BD_len)</f>
        <v>1.0227317339243056</v>
      </c>
      <c r="L344">
        <f>COS(G344)*K344+I344</f>
        <v>0.9210864894955884</v>
      </c>
      <c r="M344">
        <f>SIN(G344)*K344+J344</f>
        <v>0</v>
      </c>
      <c r="N344" s="5">
        <f>L344-COS(G344)*Params!$F$8</f>
        <v>0.7602974237851908</v>
      </c>
      <c r="O344" s="5">
        <f>M344-SIN(G344)*Params!$F$8</f>
        <v>1.9935262417003639</v>
      </c>
      <c r="P344" s="5">
        <f>D344+Params!$I$6</f>
        <v>8.552113334772216</v>
      </c>
      <c r="Q344" s="5">
        <f t="shared" si="86"/>
        <v>490.00000000000006</v>
      </c>
      <c r="R344" s="5">
        <f>A_X+COS(P344)*Params!$F$6</f>
        <v>-0.7730559607277399</v>
      </c>
      <c r="S344" s="5">
        <f>A_Y+SIN(P344)*Params!$F$6</f>
        <v>3.990492252530773</v>
      </c>
      <c r="T344" s="5">
        <f t="shared" si="87"/>
        <v>2.5177461846280647</v>
      </c>
      <c r="U344" s="5">
        <f t="shared" si="88"/>
        <v>-0.9159740966914235</v>
      </c>
      <c r="V344" s="5">
        <f t="shared" si="89"/>
        <v>-52.48144988372655</v>
      </c>
      <c r="W344" s="5">
        <f>R344+COS(U344)*Params!$F$7</f>
        <v>-0.261302695274946</v>
      </c>
      <c r="X344" s="5">
        <f>S344+SIN(U344)*Params!$F$7</f>
        <v>3.324009309092836</v>
      </c>
      <c r="Y344" s="5">
        <f>W344+COS(G344)*Params!$F$8</f>
        <v>-0.10051362956454846</v>
      </c>
      <c r="Z344" s="5">
        <f>X344+SIN(G344)*Params!$F$8</f>
        <v>1.3304830673924721</v>
      </c>
      <c r="AA344" s="1">
        <f t="shared" si="90"/>
        <v>-0.7319239560539467</v>
      </c>
      <c r="AB344" s="1">
        <f t="shared" si="91"/>
        <v>0</v>
      </c>
      <c r="AC344">
        <f t="shared" si="92"/>
        <v>0.6314103264893982</v>
      </c>
      <c r="AD344">
        <f t="shared" si="93"/>
        <v>1.3304830673924721</v>
      </c>
      <c r="AE344">
        <f t="shared" si="94"/>
        <v>2.16886419301553</v>
      </c>
    </row>
    <row r="345" spans="1:31" ht="12.75">
      <c r="A345" s="1">
        <f t="shared" si="95"/>
        <v>-0.4</v>
      </c>
      <c r="B345" s="1">
        <v>0</v>
      </c>
      <c r="C345">
        <v>341</v>
      </c>
      <c r="D345">
        <f t="shared" si="84"/>
        <v>5.951572749300664</v>
      </c>
      <c r="E345" s="2">
        <f>COS(D345+Params!$H$3)*A_LEN+A_X</f>
        <v>0.6382964510845575</v>
      </c>
      <c r="F345" s="2">
        <f>SIN(D345+Params!$H$3)*A_LEN+A_Y</f>
        <v>3.5209490954953235</v>
      </c>
      <c r="G345">
        <f t="shared" si="81"/>
        <v>-1.4899739003914076</v>
      </c>
      <c r="H345">
        <f t="shared" si="85"/>
        <v>-85.36921607707338</v>
      </c>
      <c r="I345" s="3">
        <f t="shared" si="82"/>
        <v>0.8409040297344017</v>
      </c>
      <c r="J345" s="3">
        <f t="shared" si="83"/>
        <v>1.0195861285315289</v>
      </c>
      <c r="K345">
        <f>IF(AND(C345&gt;$H$366,C345&lt;$H$365),1,B_Y/COS(PI()/2+Data!G345)-BD_len)</f>
        <v>1.0229253196630408</v>
      </c>
      <c r="L345">
        <f>COS(G345)*K345+I345</f>
        <v>0.9234893559965427</v>
      </c>
      <c r="M345">
        <f>SIN(G345)*K345+J345</f>
        <v>0</v>
      </c>
      <c r="N345" s="5">
        <f>L345-COS(G345)*Params!$F$8</f>
        <v>0.7620204302115301</v>
      </c>
      <c r="O345" s="5">
        <f>M345-SIN(G345)*Params!$F$8</f>
        <v>1.9934712904894905</v>
      </c>
      <c r="P345" s="5">
        <f>D345+Params!$I$6</f>
        <v>8.569566627292158</v>
      </c>
      <c r="Q345" s="5">
        <f t="shared" si="86"/>
        <v>491</v>
      </c>
      <c r="R345" s="5">
        <f>A_X+COS(P345)*Params!$F$6</f>
        <v>-0.781553546484226</v>
      </c>
      <c r="S345" s="5">
        <f>A_Y+SIN(P345)*Params!$F$6</f>
        <v>3.983234628663088</v>
      </c>
      <c r="T345" s="5">
        <f t="shared" si="87"/>
        <v>2.518288856241891</v>
      </c>
      <c r="U345" s="5">
        <f t="shared" si="88"/>
        <v>-0.9110131342294088</v>
      </c>
      <c r="V345" s="5">
        <f t="shared" si="89"/>
        <v>-52.19720767233027</v>
      </c>
      <c r="W345" s="5">
        <f>R345+COS(U345)*Params!$F$7</f>
        <v>-0.26650019513472034</v>
      </c>
      <c r="X345" s="5">
        <f>S345+SIN(U345)*Params!$F$7</f>
        <v>3.3192986649896805</v>
      </c>
      <c r="Y345" s="5">
        <f>W345+COS(G345)*Params!$F$8</f>
        <v>-0.10503126934970769</v>
      </c>
      <c r="Z345" s="5">
        <f>X345+SIN(G345)*Params!$F$8</f>
        <v>1.32582737450019</v>
      </c>
      <c r="AA345" s="1">
        <f t="shared" si="90"/>
        <v>-0.741682942134666</v>
      </c>
      <c r="AB345" s="1">
        <f t="shared" si="91"/>
        <v>0</v>
      </c>
      <c r="AC345">
        <f t="shared" si="92"/>
        <v>0.6366516727849583</v>
      </c>
      <c r="AD345">
        <f t="shared" si="93"/>
        <v>1.32582737450019</v>
      </c>
      <c r="AE345">
        <f t="shared" si="94"/>
        <v>2.1631435794339526</v>
      </c>
    </row>
    <row r="346" spans="1:31" ht="12.75">
      <c r="A346" s="1">
        <f t="shared" si="95"/>
        <v>-0.4052631578947369</v>
      </c>
      <c r="B346" s="1">
        <v>0</v>
      </c>
      <c r="C346">
        <v>342</v>
      </c>
      <c r="D346">
        <f t="shared" si="84"/>
        <v>5.969026041820607</v>
      </c>
      <c r="E346" s="2">
        <f>COS(D346+Params!$H$3)*A_LEN+A_X</f>
        <v>0.6377785675361407</v>
      </c>
      <c r="F346" s="2">
        <f>SIN(D346+Params!$H$3)*A_LEN+A_Y</f>
        <v>3.5383944812419292</v>
      </c>
      <c r="G346">
        <f t="shared" si="81"/>
        <v>-1.489716990786567</v>
      </c>
      <c r="H346">
        <f t="shared" si="85"/>
        <v>-85.35449624099964</v>
      </c>
      <c r="I346" s="3">
        <f t="shared" si="82"/>
        <v>0.8424404394959626</v>
      </c>
      <c r="J346" s="3">
        <f t="shared" si="83"/>
        <v>1.019710774645179</v>
      </c>
      <c r="K346">
        <f>IF(AND(C346&gt;$H$366,C346&lt;$H$365),1,B_Y/COS(PI()/2+Data!G346)-BD_len)</f>
        <v>1.0230716972569276</v>
      </c>
      <c r="L346">
        <f>COS(G346)*K346+I346</f>
        <v>0.9252995596982658</v>
      </c>
      <c r="M346">
        <f>SIN(G346)*K346+J346</f>
        <v>0</v>
      </c>
      <c r="N346" s="5">
        <f>L346-COS(G346)*Params!$F$8</f>
        <v>0.7633184973260663</v>
      </c>
      <c r="O346" s="5">
        <f>M346-SIN(G346)*Params!$F$8</f>
        <v>1.9934297417849403</v>
      </c>
      <c r="P346" s="5">
        <f>D346+Params!$I$6</f>
        <v>8.587019919812102</v>
      </c>
      <c r="Q346" s="5">
        <f t="shared" si="86"/>
        <v>492.00000000000006</v>
      </c>
      <c r="R346" s="5">
        <f>A_X+COS(P346)*Params!$F$6</f>
        <v>-0.7899231750157356</v>
      </c>
      <c r="S346" s="5">
        <f>A_Y+SIN(P346)*Params!$F$6</f>
        <v>3.9758298068463134</v>
      </c>
      <c r="T346" s="5">
        <f t="shared" si="87"/>
        <v>2.5184260383530215</v>
      </c>
      <c r="U346" s="5">
        <f t="shared" si="88"/>
        <v>-0.9061878894417005</v>
      </c>
      <c r="V346" s="5">
        <f t="shared" si="89"/>
        <v>-51.92074151087709</v>
      </c>
      <c r="W346" s="5">
        <f>R346+COS(U346)*Params!$F$7</f>
        <v>-0.2716721785285746</v>
      </c>
      <c r="X346" s="5">
        <f>S346+SIN(U346)*Params!$F$7</f>
        <v>3.314386821219163</v>
      </c>
      <c r="Y346" s="5">
        <f>W346+COS(G346)*Params!$F$8</f>
        <v>-0.109691116156375</v>
      </c>
      <c r="Z346" s="5">
        <f>X346+SIN(G346)*Params!$F$8</f>
        <v>1.320957079434223</v>
      </c>
      <c r="AA346" s="1">
        <f t="shared" si="90"/>
        <v>-0.7514419282153854</v>
      </c>
      <c r="AB346" s="1">
        <f t="shared" si="91"/>
        <v>0</v>
      </c>
      <c r="AC346">
        <f t="shared" si="92"/>
        <v>0.6417508120590103</v>
      </c>
      <c r="AD346">
        <f t="shared" si="93"/>
        <v>1.320957079434223</v>
      </c>
      <c r="AE346">
        <f t="shared" si="94"/>
        <v>2.156771710485791</v>
      </c>
    </row>
    <row r="347" spans="1:31" ht="12.75">
      <c r="A347" s="1">
        <f t="shared" si="95"/>
        <v>-0.41052631578947374</v>
      </c>
      <c r="B347" s="1">
        <v>0</v>
      </c>
      <c r="C347">
        <v>343</v>
      </c>
      <c r="D347">
        <f t="shared" si="84"/>
        <v>5.98647933434055</v>
      </c>
      <c r="E347" s="2">
        <f>COS(D347+Params!$H$3)*A_LEN+A_X</f>
        <v>0.6369562989013924</v>
      </c>
      <c r="F347" s="2">
        <f>SIN(D347+Params!$H$3)*A_LEN+A_Y</f>
        <v>3.5558281716575992</v>
      </c>
      <c r="G347">
        <f t="shared" si="81"/>
        <v>-1.489545558532061</v>
      </c>
      <c r="H347">
        <f t="shared" si="85"/>
        <v>-85.34467389634402</v>
      </c>
      <c r="I347" s="3">
        <f t="shared" si="82"/>
        <v>0.8434656468147456</v>
      </c>
      <c r="J347" s="3">
        <f t="shared" si="83"/>
        <v>1.0197941688583132</v>
      </c>
      <c r="K347">
        <f>IF(AND(C347&gt;$H$366,C347&lt;$H$365),1,B_Y/COS(PI()/2+Data!G347)-BD_len)</f>
        <v>1.0231696342769094</v>
      </c>
      <c r="L347">
        <f>COS(G347)*K347+I347</f>
        <v>0.9265075258212228</v>
      </c>
      <c r="M347">
        <f>SIN(G347)*K347+J347</f>
        <v>0</v>
      </c>
      <c r="N347" s="5">
        <f>L347-COS(G347)*Params!$F$8</f>
        <v>0.7641847276760955</v>
      </c>
      <c r="O347" s="5">
        <f>M347-SIN(G347)*Params!$F$8</f>
        <v>1.9934019437138955</v>
      </c>
      <c r="P347" s="5">
        <f>D347+Params!$I$6</f>
        <v>8.604473212332044</v>
      </c>
      <c r="Q347" s="5">
        <f t="shared" si="86"/>
        <v>492.99999999999994</v>
      </c>
      <c r="R347" s="5">
        <f>A_X+COS(P347)*Params!$F$6</f>
        <v>-0.7981622968523379</v>
      </c>
      <c r="S347" s="5">
        <f>A_Y+SIN(P347)*Params!$F$6</f>
        <v>3.9682800426609073</v>
      </c>
      <c r="T347" s="5">
        <f t="shared" si="87"/>
        <v>2.518148472738137</v>
      </c>
      <c r="U347" s="5">
        <f t="shared" si="88"/>
        <v>-0.9014992949743297</v>
      </c>
      <c r="V347" s="5">
        <f t="shared" si="89"/>
        <v>-51.65210483604836</v>
      </c>
      <c r="W347" s="5">
        <f>R347+COS(U347)*Params!$F$7</f>
        <v>-0.2768157701288132</v>
      </c>
      <c r="X347" s="5">
        <f>S347+SIN(U347)*Params!$F$7</f>
        <v>3.30927418709617</v>
      </c>
      <c r="Y347" s="5">
        <f>W347+COS(G347)*Params!$F$8</f>
        <v>-0.11449297198368594</v>
      </c>
      <c r="Z347" s="5">
        <f>X347+SIN(G347)*Params!$F$8</f>
        <v>1.3158722433822745</v>
      </c>
      <c r="AA347" s="1">
        <f t="shared" si="90"/>
        <v>-0.7612009142961047</v>
      </c>
      <c r="AB347" s="1">
        <f t="shared" si="91"/>
        <v>0</v>
      </c>
      <c r="AC347">
        <f t="shared" si="92"/>
        <v>0.6467079423124188</v>
      </c>
      <c r="AD347">
        <f t="shared" si="93"/>
        <v>1.3158722433822745</v>
      </c>
      <c r="AE347">
        <f t="shared" si="94"/>
        <v>2.1497509235538628</v>
      </c>
    </row>
    <row r="348" spans="1:31" ht="12.75">
      <c r="A348" s="1">
        <f t="shared" si="95"/>
        <v>-0.4157894736842105</v>
      </c>
      <c r="B348" s="1">
        <v>0</v>
      </c>
      <c r="C348">
        <v>344</v>
      </c>
      <c r="D348">
        <f t="shared" si="84"/>
        <v>6.003932626860494</v>
      </c>
      <c r="E348" s="2">
        <f>COS(D348+Params!$H$3)*A_LEN+A_X</f>
        <v>0.6358298956513031</v>
      </c>
      <c r="F348" s="2">
        <f>SIN(D348+Params!$H$3)*A_LEN+A_Y</f>
        <v>3.573244856271377</v>
      </c>
      <c r="G348">
        <f t="shared" si="81"/>
        <v>-1.4894609555591245</v>
      </c>
      <c r="H348">
        <f t="shared" si="85"/>
        <v>-85.33982650306051</v>
      </c>
      <c r="I348" s="3">
        <f t="shared" si="82"/>
        <v>0.8439715882634506</v>
      </c>
      <c r="J348" s="3">
        <f t="shared" si="83"/>
        <v>1.0198353892343093</v>
      </c>
      <c r="K348">
        <f>IF(AND(C348&gt;$H$366,C348&lt;$H$365),1,B_Y/COS(PI()/2+Data!G348)-BD_len)</f>
        <v>1.0232180439297949</v>
      </c>
      <c r="L348">
        <f>COS(G348)*K348+I348</f>
        <v>0.9271036776683325</v>
      </c>
      <c r="M348">
        <f>SIN(G348)*K348+J348</f>
        <v>0</v>
      </c>
      <c r="N348" s="5">
        <f>L348-COS(G348)*Params!$F$8</f>
        <v>0.7646122323736368</v>
      </c>
      <c r="O348" s="5">
        <f>M348-SIN(G348)*Params!$F$8</f>
        <v>1.9933882035885637</v>
      </c>
      <c r="P348" s="5">
        <f>D348+Params!$I$6</f>
        <v>8.621926504851988</v>
      </c>
      <c r="Q348" s="5">
        <f t="shared" si="86"/>
        <v>494</v>
      </c>
      <c r="R348" s="5">
        <f>A_X+COS(P348)*Params!$F$6</f>
        <v>-0.8062684022777087</v>
      </c>
      <c r="S348" s="5">
        <f>A_Y+SIN(P348)*Params!$F$6</f>
        <v>3.9605876358381753</v>
      </c>
      <c r="T348" s="5">
        <f t="shared" si="87"/>
        <v>2.517447035106361</v>
      </c>
      <c r="U348" s="5">
        <f t="shared" si="88"/>
        <v>-0.8969483734558475</v>
      </c>
      <c r="V348" s="5">
        <f t="shared" si="89"/>
        <v>-51.39135624014406</v>
      </c>
      <c r="W348" s="5">
        <f>R348+COS(U348)*Params!$F$7</f>
        <v>-0.2819282007426561</v>
      </c>
      <c r="X348" s="5">
        <f>S348+SIN(U348)*Params!$F$7</f>
        <v>3.3039612034967147</v>
      </c>
      <c r="Y348" s="5">
        <f>W348+COS(G348)*Params!$F$8</f>
        <v>-0.11943675544796051</v>
      </c>
      <c r="Z348" s="5">
        <f>X348+SIN(G348)*Params!$F$8</f>
        <v>1.310572999908151</v>
      </c>
      <c r="AA348" s="1">
        <f t="shared" si="90"/>
        <v>-0.7709599003768237</v>
      </c>
      <c r="AB348" s="1">
        <f t="shared" si="91"/>
        <v>0</v>
      </c>
      <c r="AC348">
        <f t="shared" si="92"/>
        <v>0.6515231449288632</v>
      </c>
      <c r="AD348">
        <f t="shared" si="93"/>
        <v>1.310572999908151</v>
      </c>
      <c r="AE348">
        <f t="shared" si="94"/>
        <v>2.142083996466247</v>
      </c>
    </row>
    <row r="349" spans="1:31" ht="12.75">
      <c r="A349" s="1">
        <f t="shared" si="95"/>
        <v>-0.42105263157894735</v>
      </c>
      <c r="B349" s="1">
        <v>0</v>
      </c>
      <c r="C349">
        <v>345</v>
      </c>
      <c r="D349">
        <f t="shared" si="84"/>
        <v>6.021385919380437</v>
      </c>
      <c r="E349" s="2">
        <f>COS(D349+Params!$H$3)*A_LEN+A_X</f>
        <v>0.634399700899215</v>
      </c>
      <c r="F349" s="2">
        <f>SIN(D349+Params!$H$3)*A_LEN+A_Y</f>
        <v>3.5906392297923952</v>
      </c>
      <c r="G349">
        <f t="shared" si="81"/>
        <v>-1.4894645362125385</v>
      </c>
      <c r="H349">
        <f t="shared" si="85"/>
        <v>-85.34003165938903</v>
      </c>
      <c r="I349" s="3">
        <f t="shared" si="82"/>
        <v>0.8439501753634959</v>
      </c>
      <c r="J349" s="3">
        <f t="shared" si="83"/>
        <v>1.0198336437959998</v>
      </c>
      <c r="K349">
        <f>IF(AND(C349&gt;$H$366,C349&lt;$H$365),1,B_Y/COS(PI()/2+Data!G349)-BD_len)</f>
        <v>1.023215994054742</v>
      </c>
      <c r="L349">
        <f>COS(G349)*K349+I349</f>
        <v>0.9270784465545123</v>
      </c>
      <c r="M349">
        <f>SIN(G349)*K349+J349</f>
        <v>0</v>
      </c>
      <c r="N349" s="5">
        <f>L349-COS(G349)*Params!$F$8</f>
        <v>0.764594138893135</v>
      </c>
      <c r="O349" s="5">
        <f>M349-SIN(G349)*Params!$F$8</f>
        <v>1.9933887854013332</v>
      </c>
      <c r="P349" s="5">
        <f>D349+Params!$I$6</f>
        <v>8.639379797371932</v>
      </c>
      <c r="Q349" s="5">
        <f t="shared" si="86"/>
        <v>495.00000000000006</v>
      </c>
      <c r="R349" s="5">
        <f>A_X+COS(P349)*Params!$F$6</f>
        <v>-0.8142390220936093</v>
      </c>
      <c r="S349" s="5">
        <f>A_Y+SIN(P349)*Params!$F$6</f>
        <v>3.952754929559754</v>
      </c>
      <c r="T349" s="5">
        <f t="shared" si="87"/>
        <v>2.5163127462828685</v>
      </c>
      <c r="U349" s="5">
        <f t="shared" si="88"/>
        <v>-0.8925362423589194</v>
      </c>
      <c r="V349" s="5">
        <f t="shared" si="89"/>
        <v>-51.13855974963165</v>
      </c>
      <c r="W349" s="5">
        <f>R349+COS(U349)*Params!$F$7</f>
        <v>-0.2870068116880824</v>
      </c>
      <c r="X349" s="5">
        <f>S349+SIN(U349)*Params!$F$7</f>
        <v>3.298448338651336</v>
      </c>
      <c r="Y349" s="5">
        <f>W349+COS(G349)*Params!$F$8</f>
        <v>-0.124522504026705</v>
      </c>
      <c r="Z349" s="5">
        <f>X349+SIN(G349)*Params!$F$8</f>
        <v>1.3050595532500027</v>
      </c>
      <c r="AA349" s="1">
        <f t="shared" si="90"/>
        <v>-0.7807188864575431</v>
      </c>
      <c r="AB349" s="1">
        <f t="shared" si="91"/>
        <v>0</v>
      </c>
      <c r="AC349">
        <f t="shared" si="92"/>
        <v>0.6561963824308381</v>
      </c>
      <c r="AD349">
        <f t="shared" si="93"/>
        <v>1.3050595532500027</v>
      </c>
      <c r="AE349">
        <f t="shared" si="94"/>
        <v>2.1337741298444155</v>
      </c>
    </row>
    <row r="350" spans="1:31" ht="12.75">
      <c r="A350" s="1">
        <f t="shared" si="95"/>
        <v>-0.4263157894736842</v>
      </c>
      <c r="B350" s="1">
        <v>0</v>
      </c>
      <c r="C350">
        <v>346</v>
      </c>
      <c r="D350">
        <f t="shared" si="84"/>
        <v>6.03883921190038</v>
      </c>
      <c r="E350" s="2">
        <f>COS(D350+Params!$H$3)*A_LEN+A_X</f>
        <v>0.6326661502963042</v>
      </c>
      <c r="F350" s="2">
        <f>SIN(D350+Params!$H$3)*A_LEN+A_Y</f>
        <v>3.608005993725977</v>
      </c>
      <c r="G350">
        <f t="shared" si="81"/>
        <v>-1.4895576559777</v>
      </c>
      <c r="H350">
        <f t="shared" si="85"/>
        <v>-85.34536702892203</v>
      </c>
      <c r="I350" s="3">
        <f t="shared" si="82"/>
        <v>0.8433933015641616</v>
      </c>
      <c r="J350" s="3">
        <f t="shared" si="83"/>
        <v>1.0197882782222303</v>
      </c>
      <c r="K350">
        <f>IF(AND(C350&gt;$H$366,C350&lt;$H$365),1,B_Y/COS(PI()/2+Data!G350)-BD_len)</f>
        <v>1.0231627163050394</v>
      </c>
      <c r="L350">
        <f>COS(G350)*K350+I350</f>
        <v>0.9264222822711798</v>
      </c>
      <c r="M350">
        <f>SIN(G350)*K350+J350</f>
        <v>0</v>
      </c>
      <c r="N350" s="5">
        <f>L350-COS(G350)*Params!$F$8</f>
        <v>0.7641235992095806</v>
      </c>
      <c r="O350" s="5">
        <f>M350-SIN(G350)*Params!$F$8</f>
        <v>1.9934039072592566</v>
      </c>
      <c r="P350" s="5">
        <f>D350+Params!$I$6</f>
        <v>8.656833089891874</v>
      </c>
      <c r="Q350" s="5">
        <f t="shared" si="86"/>
        <v>496</v>
      </c>
      <c r="R350" s="5">
        <f>A_X+COS(P350)*Params!$F$6</f>
        <v>-0.8220717283720296</v>
      </c>
      <c r="S350" s="5">
        <f>A_Y+SIN(P350)*Params!$F$6</f>
        <v>3.9447843097438544</v>
      </c>
      <c r="T350" s="5">
        <f t="shared" si="87"/>
        <v>2.514736783928426</v>
      </c>
      <c r="U350" s="5">
        <f t="shared" si="88"/>
        <v>-0.8882641190923435</v>
      </c>
      <c r="V350" s="5">
        <f t="shared" si="89"/>
        <v>-50.89378511689721</v>
      </c>
      <c r="W350" s="5">
        <f>R350+COS(U350)*Params!$F$7</f>
        <v>-0.29204905931881575</v>
      </c>
      <c r="X350" s="5">
        <f>S350+SIN(U350)*Params!$F$7</f>
        <v>3.2927360838548476</v>
      </c>
      <c r="Y350" s="5">
        <f>W350+COS(G350)*Params!$F$8</f>
        <v>-0.1297503762572165</v>
      </c>
      <c r="Z350" s="5">
        <f>X350+SIN(G350)*Params!$F$8</f>
        <v>1.299332176595591</v>
      </c>
      <c r="AA350" s="1">
        <f t="shared" si="90"/>
        <v>-0.7904778725382624</v>
      </c>
      <c r="AB350" s="1">
        <f t="shared" si="91"/>
        <v>0</v>
      </c>
      <c r="AC350">
        <f t="shared" si="92"/>
        <v>0.6607274962810459</v>
      </c>
      <c r="AD350">
        <f t="shared" si="93"/>
        <v>1.299332176595591</v>
      </c>
      <c r="AE350">
        <f t="shared" si="94"/>
        <v>2.1248249294784554</v>
      </c>
    </row>
    <row r="351" spans="1:31" ht="12.75">
      <c r="A351" s="1">
        <f t="shared" si="95"/>
        <v>-0.43157894736842106</v>
      </c>
      <c r="B351" s="1">
        <v>0</v>
      </c>
      <c r="C351">
        <v>347</v>
      </c>
      <c r="D351">
        <f t="shared" si="84"/>
        <v>6.056292504420323</v>
      </c>
      <c r="E351" s="2">
        <f>COS(D351+Params!$H$3)*A_LEN+A_X</f>
        <v>0.6306297718988776</v>
      </c>
      <c r="F351" s="2">
        <f>SIN(D351+Params!$H$3)*A_LEN+A_Y</f>
        <v>3.6253398579875924</v>
      </c>
      <c r="G351">
        <f t="shared" si="81"/>
        <v>-1.489741670113162</v>
      </c>
      <c r="H351">
        <f t="shared" si="85"/>
        <v>-85.35591026225475</v>
      </c>
      <c r="I351" s="3">
        <f t="shared" si="82"/>
        <v>0.8422928498370661</v>
      </c>
      <c r="J351" s="3">
        <f t="shared" si="83"/>
        <v>1.0196987837157643</v>
      </c>
      <c r="K351">
        <f>IF(AND(C351&gt;$H$366,C351&lt;$H$365),1,B_Y/COS(PI()/2+Data!G351)-BD_len)</f>
        <v>1.0230576154985087</v>
      </c>
      <c r="L351">
        <f>COS(G351)*K351+I351</f>
        <v>0.9251256640961911</v>
      </c>
      <c r="M351">
        <f>SIN(G351)*K351+J351</f>
        <v>0</v>
      </c>
      <c r="N351" s="5">
        <f>L351-COS(G351)*Params!$F$8</f>
        <v>0.763193798276957</v>
      </c>
      <c r="O351" s="5">
        <f>M351-SIN(G351)*Params!$F$8</f>
        <v>1.993433738761412</v>
      </c>
      <c r="P351" s="5">
        <f>D351+Params!$I$6</f>
        <v>8.674286382411818</v>
      </c>
      <c r="Q351" s="5">
        <f t="shared" si="86"/>
        <v>497</v>
      </c>
      <c r="R351" s="5">
        <f>A_X+COS(P351)*Params!$F$6</f>
        <v>-0.8297641351947618</v>
      </c>
      <c r="S351" s="5">
        <f>A_Y+SIN(P351)*Params!$F$6</f>
        <v>3.9366782043184836</v>
      </c>
      <c r="T351" s="5">
        <f t="shared" si="87"/>
        <v>2.5127104948100722</v>
      </c>
      <c r="U351" s="5">
        <f t="shared" si="88"/>
        <v>-0.8841333263438486</v>
      </c>
      <c r="V351" s="5">
        <f t="shared" si="89"/>
        <v>-50.65710812636521</v>
      </c>
      <c r="W351" s="5">
        <f>R351+COS(U351)*Params!$F$7</f>
        <v>-0.2970525197192583</v>
      </c>
      <c r="X351" s="5">
        <f>S351+SIN(U351)*Params!$F$7</f>
        <v>3.286824949088679</v>
      </c>
      <c r="Y351" s="5">
        <f>W351+COS(G351)*Params!$F$8</f>
        <v>-0.1351206539000242</v>
      </c>
      <c r="Z351" s="5">
        <f>X351+SIN(G351)*Params!$F$8</f>
        <v>1.293391210327267</v>
      </c>
      <c r="AA351" s="1">
        <f t="shared" si="90"/>
        <v>-0.8002368586189818</v>
      </c>
      <c r="AB351" s="1">
        <f t="shared" si="91"/>
        <v>0</v>
      </c>
      <c r="AC351">
        <f t="shared" si="92"/>
        <v>0.6651162047189576</v>
      </c>
      <c r="AD351">
        <f t="shared" si="93"/>
        <v>1.293391210327267</v>
      </c>
      <c r="AE351">
        <f t="shared" si="94"/>
        <v>2.1152403887315825</v>
      </c>
    </row>
    <row r="352" spans="1:31" ht="12.75">
      <c r="A352" s="1">
        <f t="shared" si="95"/>
        <v>-0.4368421052631579</v>
      </c>
      <c r="B352" s="1">
        <v>0</v>
      </c>
      <c r="C352">
        <v>348</v>
      </c>
      <c r="D352">
        <f t="shared" si="84"/>
        <v>6.073745796940266</v>
      </c>
      <c r="E352" s="2">
        <f>COS(D352+Params!$H$3)*A_LEN+A_X</f>
        <v>0.628291186007522</v>
      </c>
      <c r="F352" s="2">
        <f>SIN(D352+Params!$H$3)*A_LEN+A_Y</f>
        <v>3.6426355425142702</v>
      </c>
      <c r="G352">
        <f t="shared" si="81"/>
        <v>-1.4900179321845681</v>
      </c>
      <c r="H352">
        <f t="shared" si="85"/>
        <v>-85.37173891298586</v>
      </c>
      <c r="I352" s="3">
        <f t="shared" si="82"/>
        <v>0.8406407009183006</v>
      </c>
      <c r="J352" s="3">
        <f t="shared" si="83"/>
        <v>1.019564805029919</v>
      </c>
      <c r="K352">
        <f>IF(AND(C352&gt;$H$366,C352&lt;$H$365),1,B_Y/COS(PI()/2+Data!G352)-BD_len)</f>
        <v>1.022900279117584</v>
      </c>
      <c r="L352">
        <f>COS(G352)*K352+I352</f>
        <v>0.923179112358872</v>
      </c>
      <c r="M352">
        <f>SIN(G352)*K352+J352</f>
        <v>0</v>
      </c>
      <c r="N352" s="5">
        <f>L352-COS(G352)*Params!$F$8</f>
        <v>0.7617979628458931</v>
      </c>
      <c r="O352" s="5">
        <f>M352-SIN(G352)*Params!$F$8</f>
        <v>1.9934783983233602</v>
      </c>
      <c r="P352" s="5">
        <f>D352+Params!$I$6</f>
        <v>8.69173967493176</v>
      </c>
      <c r="Q352" s="5">
        <f t="shared" si="86"/>
        <v>497.99999999999994</v>
      </c>
      <c r="R352" s="5">
        <f>A_X+COS(P352)*Params!$F$6</f>
        <v>-0.8373138993801681</v>
      </c>
      <c r="S352" s="5">
        <f>A_Y+SIN(P352)*Params!$F$6</f>
        <v>3.9284390824818813</v>
      </c>
      <c r="T352" s="5">
        <f t="shared" si="87"/>
        <v>2.51022540763799</v>
      </c>
      <c r="U352" s="5">
        <f t="shared" si="88"/>
        <v>-0.8801452976951335</v>
      </c>
      <c r="V352" s="5">
        <f t="shared" si="89"/>
        <v>-50.42861091621657</v>
      </c>
      <c r="W352" s="5">
        <f>R352+COS(U352)*Params!$F$7</f>
        <v>-0.3020148935914292</v>
      </c>
      <c r="X352" s="5">
        <f>S352+SIN(U352)*Params!$F$7</f>
        <v>3.280715458551982</v>
      </c>
      <c r="Y352" s="5">
        <f>W352+COS(G352)*Params!$F$8</f>
        <v>-0.14063374407845025</v>
      </c>
      <c r="Z352" s="5">
        <f>X352+SIN(G352)*Params!$F$8</f>
        <v>1.2872370602286218</v>
      </c>
      <c r="AA352" s="1">
        <f t="shared" si="90"/>
        <v>-0.809995844699701</v>
      </c>
      <c r="AB352" s="1">
        <f t="shared" si="91"/>
        <v>0</v>
      </c>
      <c r="AC352">
        <f t="shared" si="92"/>
        <v>0.6693621006212507</v>
      </c>
      <c r="AD352">
        <f t="shared" si="93"/>
        <v>1.2872370602286218</v>
      </c>
      <c r="AE352">
        <f t="shared" si="94"/>
        <v>2.105024870974118</v>
      </c>
    </row>
    <row r="353" spans="1:31" ht="12.75">
      <c r="A353" s="1">
        <f t="shared" si="95"/>
        <v>-0.4421052631578948</v>
      </c>
      <c r="B353" s="1">
        <v>0</v>
      </c>
      <c r="C353">
        <v>349</v>
      </c>
      <c r="D353">
        <f t="shared" si="84"/>
        <v>6.09119908946021</v>
      </c>
      <c r="E353" s="2">
        <f>COS(D353+Params!$H$3)*A_LEN+A_X</f>
        <v>0.6256511049781563</v>
      </c>
      <c r="F353" s="2">
        <f>SIN(D353+Params!$H$3)*A_LEN+A_Y</f>
        <v>3.6598877788729425</v>
      </c>
      <c r="G353">
        <f t="shared" si="81"/>
        <v>-1.4903877924959004</v>
      </c>
      <c r="H353">
        <f t="shared" si="85"/>
        <v>-85.3929303478346</v>
      </c>
      <c r="I353" s="3">
        <f t="shared" si="82"/>
        <v>0.8384287422310168</v>
      </c>
      <c r="J353" s="3">
        <f t="shared" si="83"/>
        <v>1.0193861486391418</v>
      </c>
      <c r="K353">
        <f>IF(AND(C353&gt;$H$366,C353&lt;$H$365),1,B_Y/COS(PI()/2+Data!G353)-BD_len)</f>
        <v>1.0226904869377433</v>
      </c>
      <c r="L353">
        <f>COS(G353)*K353+I353</f>
        <v>0.9205732005688534</v>
      </c>
      <c r="M353">
        <f>SIN(G353)*K353+J353</f>
        <v>0</v>
      </c>
      <c r="N353" s="5">
        <f>L353-COS(G353)*Params!$F$8</f>
        <v>0.7599293706183023</v>
      </c>
      <c r="O353" s="5">
        <f>M353-SIN(G353)*Params!$F$8</f>
        <v>1.9935379504536195</v>
      </c>
      <c r="P353" s="5">
        <f>D353+Params!$I$6</f>
        <v>8.709192967451704</v>
      </c>
      <c r="Q353" s="5">
        <f t="shared" si="86"/>
        <v>499</v>
      </c>
      <c r="R353" s="5">
        <f>A_X+COS(P353)*Params!$F$6</f>
        <v>-0.8447187211969428</v>
      </c>
      <c r="S353" s="5">
        <f>A_Y+SIN(P353)*Params!$F$6</f>
        <v>3.9200694539503718</v>
      </c>
      <c r="T353" s="5">
        <f t="shared" si="87"/>
        <v>2.507273246483471</v>
      </c>
      <c r="U353" s="5">
        <f t="shared" si="88"/>
        <v>-0.8763015835317789</v>
      </c>
      <c r="V353" s="5">
        <f t="shared" si="89"/>
        <v>-50.20838231700169</v>
      </c>
      <c r="W353" s="5">
        <f>R353+COS(U353)*Params!$F$7</f>
        <v>-0.3069340113573773</v>
      </c>
      <c r="X353" s="5">
        <f>S353+SIN(U353)*Params!$F$7</f>
        <v>3.2744081460976644</v>
      </c>
      <c r="Y353" s="5">
        <f>W353+COS(G353)*Params!$F$8</f>
        <v>-0.1462901814068263</v>
      </c>
      <c r="Z353" s="5">
        <f>X353+SIN(G353)*Params!$F$8</f>
        <v>1.280870195644045</v>
      </c>
      <c r="AA353" s="1">
        <f t="shared" si="90"/>
        <v>-0.8197548307804203</v>
      </c>
      <c r="AB353" s="1">
        <f t="shared" si="91"/>
        <v>0</v>
      </c>
      <c r="AC353">
        <f t="shared" si="92"/>
        <v>0.6734646493735941</v>
      </c>
      <c r="AD353">
        <f t="shared" si="93"/>
        <v>1.280870195644045</v>
      </c>
      <c r="AE353">
        <f t="shared" si="94"/>
        <v>2.094183092045112</v>
      </c>
    </row>
    <row r="354" spans="1:31" ht="12.75">
      <c r="A354" s="1">
        <f t="shared" si="95"/>
        <v>-0.4473684210526315</v>
      </c>
      <c r="B354" s="1">
        <v>0</v>
      </c>
      <c r="C354">
        <v>350</v>
      </c>
      <c r="D354">
        <f t="shared" si="84"/>
        <v>6.1086523819801535</v>
      </c>
      <c r="E354" s="2">
        <f>COS(D354+Params!$H$3)*A_LEN+A_X</f>
        <v>0.622710333005033</v>
      </c>
      <c r="F354" s="2">
        <f>SIN(D354+Params!$H$3)*A_LEN+A_Y</f>
        <v>3.6770913118653166</v>
      </c>
      <c r="G354">
        <f t="shared" si="81"/>
        <v>-1.4908525964139865</v>
      </c>
      <c r="H354">
        <f t="shared" si="85"/>
        <v>-85.41956165064208</v>
      </c>
      <c r="I354" s="3">
        <f t="shared" si="82"/>
        <v>0.8356488775215523</v>
      </c>
      <c r="J354" s="3">
        <f t="shared" si="83"/>
        <v>1.0191627910363925</v>
      </c>
      <c r="K354">
        <f>IF(AND(C354&gt;$H$366,C354&lt;$H$365),1,B_Y/COS(PI()/2+Data!G354)-BD_len)</f>
        <v>1.0224282207604158</v>
      </c>
      <c r="L354">
        <f>COS(G354)*K354+I354</f>
        <v>0.9172985681163172</v>
      </c>
      <c r="M354">
        <f>SIN(G354)*K354+J354</f>
        <v>0</v>
      </c>
      <c r="N354" s="5">
        <f>L354-COS(G354)*Params!$F$8</f>
        <v>0.7575813597355876</v>
      </c>
      <c r="O354" s="5">
        <f>M354-SIN(G354)*Params!$F$8</f>
        <v>1.9936124029878692</v>
      </c>
      <c r="P354" s="5">
        <f>D354+Params!$I$6</f>
        <v>8.726646259971648</v>
      </c>
      <c r="Q354" s="5">
        <f t="shared" si="86"/>
        <v>500.00000000000006</v>
      </c>
      <c r="R354" s="5">
        <f>A_X+COS(P354)*Params!$F$6</f>
        <v>-0.8519763450646278</v>
      </c>
      <c r="S354" s="5">
        <f>A_Y+SIN(P354)*Params!$F$6</f>
        <v>3.9115718681938847</v>
      </c>
      <c r="T354" s="5">
        <f t="shared" si="87"/>
        <v>2.5038459447927464</v>
      </c>
      <c r="U354" s="5">
        <f t="shared" si="88"/>
        <v>-0.8726038572719548</v>
      </c>
      <c r="V354" s="5">
        <f t="shared" si="89"/>
        <v>-49.99651820851908</v>
      </c>
      <c r="W354" s="5">
        <f>R354+COS(U354)*Params!$F$7</f>
        <v>-0.31180783850204075</v>
      </c>
      <c r="X354" s="5">
        <f>S354+SIN(U354)*Params!$F$7</f>
        <v>3.2679035505696303</v>
      </c>
      <c r="Y354" s="5">
        <f>W354+COS(G354)*Params!$F$8</f>
        <v>-0.15209063012131124</v>
      </c>
      <c r="Z354" s="5">
        <f>X354+SIN(G354)*Params!$F$8</f>
        <v>1.274291147581761</v>
      </c>
      <c r="AA354" s="1">
        <f t="shared" si="90"/>
        <v>-0.8295138168611395</v>
      </c>
      <c r="AB354" s="1">
        <f t="shared" si="91"/>
        <v>0</v>
      </c>
      <c r="AC354">
        <f t="shared" si="92"/>
        <v>0.6774231867398282</v>
      </c>
      <c r="AD354">
        <f t="shared" si="93"/>
        <v>1.274291147581761</v>
      </c>
      <c r="AE354">
        <f t="shared" si="94"/>
        <v>2.082720102737986</v>
      </c>
    </row>
    <row r="355" spans="1:31" ht="12.75">
      <c r="A355" s="1">
        <f t="shared" si="95"/>
        <v>-0.4526315789473684</v>
      </c>
      <c r="B355" s="1">
        <v>0</v>
      </c>
      <c r="C355">
        <v>351</v>
      </c>
      <c r="D355">
        <f t="shared" si="84"/>
        <v>6.126105674500097</v>
      </c>
      <c r="E355" s="2">
        <f>COS(D355+Params!$H$3)*A_LEN+A_X</f>
        <v>0.6194697658757851</v>
      </c>
      <c r="F355" s="2">
        <f>SIN(D355+Params!$H$3)*A_LEN+A_Y</f>
        <v>3.694240901128574</v>
      </c>
      <c r="G355">
        <f t="shared" si="81"/>
        <v>-1.491413682582239</v>
      </c>
      <c r="H355">
        <f t="shared" si="85"/>
        <v>-85.45170952002611</v>
      </c>
      <c r="I355" s="3">
        <f t="shared" si="82"/>
        <v>0.8322930372424067</v>
      </c>
      <c r="J355" s="3">
        <f t="shared" si="83"/>
        <v>1.0188948871377823</v>
      </c>
      <c r="K355">
        <f>IF(AND(C355&gt;$H$366,C355&lt;$H$365),1,B_Y/COS(PI()/2+Data!G355)-BD_len)</f>
        <v>1.0221136742238563</v>
      </c>
      <c r="L355">
        <f>COS(G355)*K355+I355</f>
        <v>0.9133459335501714</v>
      </c>
      <c r="M355">
        <f>SIN(G355)*K355+J355</f>
        <v>0</v>
      </c>
      <c r="N355" s="5">
        <f>L355-COS(G355)*Params!$F$8</f>
        <v>0.7547473385958237</v>
      </c>
      <c r="O355" s="5">
        <f>M355-SIN(G355)*Params!$F$8</f>
        <v>1.993701704287406</v>
      </c>
      <c r="P355" s="5">
        <f>D355+Params!$I$6</f>
        <v>8.74409955249159</v>
      </c>
      <c r="Q355" s="5">
        <f t="shared" si="86"/>
        <v>501</v>
      </c>
      <c r="R355" s="5">
        <f>A_X+COS(P355)*Params!$F$6</f>
        <v>-0.8590845602406862</v>
      </c>
      <c r="S355" s="5">
        <f>A_Y+SIN(P355)*Params!$F$6</f>
        <v>3.9029489136593605</v>
      </c>
      <c r="T355" s="5">
        <f t="shared" si="87"/>
        <v>2.4999356600114435</v>
      </c>
      <c r="U355" s="5">
        <f t="shared" si="88"/>
        <v>-0.8690539219391549</v>
      </c>
      <c r="V355" s="5">
        <f t="shared" si="89"/>
        <v>-49.793121896405275</v>
      </c>
      <c r="W355" s="5">
        <f>R355+COS(U355)*Params!$F$7</f>
        <v>-0.316634481183218</v>
      </c>
      <c r="X355" s="5">
        <f>S355+SIN(U355)*Params!$F$7</f>
        <v>3.261202211037648</v>
      </c>
      <c r="Y355" s="5">
        <f>W355+COS(G355)*Params!$F$8</f>
        <v>-0.15803588622887038</v>
      </c>
      <c r="Z355" s="5">
        <f>X355+SIN(G355)*Params!$F$8</f>
        <v>1.2675005067502423</v>
      </c>
      <c r="AA355" s="1">
        <f t="shared" si="90"/>
        <v>-0.8392728029418588</v>
      </c>
      <c r="AB355" s="1">
        <f t="shared" si="91"/>
        <v>0</v>
      </c>
      <c r="AC355">
        <f t="shared" si="92"/>
        <v>0.6812369167129884</v>
      </c>
      <c r="AD355">
        <f t="shared" si="93"/>
        <v>1.2675005067502423</v>
      </c>
      <c r="AE355">
        <f t="shared" si="94"/>
        <v>2.07064127130474</v>
      </c>
    </row>
    <row r="356" spans="1:31" ht="12.75">
      <c r="A356" s="1">
        <f t="shared" si="95"/>
        <v>-0.45789473684210524</v>
      </c>
      <c r="B356" s="1">
        <v>0</v>
      </c>
      <c r="C356">
        <v>352</v>
      </c>
      <c r="D356">
        <f t="shared" si="84"/>
        <v>6.14355896702004</v>
      </c>
      <c r="E356" s="2">
        <f>COS(D356+Params!$H$3)*A_LEN+A_X</f>
        <v>0.6159303906985518</v>
      </c>
      <c r="F356" s="2">
        <f>SIN(D356+Params!$H$3)*A_LEN+A_Y</f>
        <v>3.711331322731694</v>
      </c>
      <c r="G356">
        <f t="shared" si="81"/>
        <v>-1.4920723810196892</v>
      </c>
      <c r="H356">
        <f t="shared" si="85"/>
        <v>-85.48945016046387</v>
      </c>
      <c r="I356" s="3">
        <f t="shared" si="82"/>
        <v>0.82835318971524</v>
      </c>
      <c r="J356" s="3">
        <f t="shared" si="83"/>
        <v>1.018582778772167</v>
      </c>
      <c r="K356">
        <f>IF(AND(C356&gt;$H$366,C356&lt;$H$365),1,B_Y/COS(PI()/2+Data!G356)-BD_len)</f>
        <v>1.0217472626626893</v>
      </c>
      <c r="L356">
        <f>COS(G356)*K356+I356</f>
        <v>0.9087061084392515</v>
      </c>
      <c r="M356">
        <f>SIN(G356)*K356+J356</f>
        <v>0</v>
      </c>
      <c r="N356" s="5">
        <f>L356-COS(G356)*Params!$F$8</f>
        <v>0.7514207959939594</v>
      </c>
      <c r="O356" s="5">
        <f>M356-SIN(G356)*Params!$F$8</f>
        <v>1.9938057404092775</v>
      </c>
      <c r="P356" s="5">
        <f>D356+Params!$I$6</f>
        <v>8.761552845011535</v>
      </c>
      <c r="Q356" s="5">
        <f t="shared" si="86"/>
        <v>502</v>
      </c>
      <c r="R356" s="5">
        <f>A_X+COS(P356)*Params!$F$6</f>
        <v>-0.8660412014939178</v>
      </c>
      <c r="S356" s="5">
        <f>A_Y+SIN(P356)*Params!$F$6</f>
        <v>3.8942032169822807</v>
      </c>
      <c r="T356" s="5">
        <f t="shared" si="87"/>
        <v>2.4955347888343518</v>
      </c>
      <c r="U356" s="5">
        <f t="shared" si="88"/>
        <v>-0.865653717105664</v>
      </c>
      <c r="V356" s="5">
        <f t="shared" si="89"/>
        <v>-49.59830450996626</v>
      </c>
      <c r="W356" s="5">
        <f>R356+COS(U356)*Params!$F$7</f>
        <v>-0.3214121921371724</v>
      </c>
      <c r="X356" s="5">
        <f>S356+SIN(U356)*Params!$F$7</f>
        <v>3.2543046619265716</v>
      </c>
      <c r="Y356" s="5">
        <f>W356+COS(G356)*Params!$F$8</f>
        <v>-0.16412687969188036</v>
      </c>
      <c r="Z356" s="5">
        <f>X356+SIN(G356)*Params!$F$8</f>
        <v>1.2604989215172941</v>
      </c>
      <c r="AA356" s="1">
        <f t="shared" si="90"/>
        <v>-0.8490317890225781</v>
      </c>
      <c r="AB356" s="1">
        <f t="shared" si="91"/>
        <v>0</v>
      </c>
      <c r="AC356">
        <f t="shared" si="92"/>
        <v>0.6849049093306978</v>
      </c>
      <c r="AD356">
        <f t="shared" si="93"/>
        <v>1.2604989215172941</v>
      </c>
      <c r="AE356">
        <f t="shared" si="94"/>
        <v>2.057952265971553</v>
      </c>
    </row>
    <row r="357" spans="1:31" ht="12.75">
      <c r="A357" s="1">
        <f t="shared" si="95"/>
        <v>-0.4631578947368421</v>
      </c>
      <c r="B357" s="1">
        <v>0</v>
      </c>
      <c r="C357">
        <v>353</v>
      </c>
      <c r="D357">
        <f t="shared" si="84"/>
        <v>6.161012259539984</v>
      </c>
      <c r="E357" s="2">
        <f>COS(D357+Params!$H$3)*A_LEN+A_X</f>
        <v>0.6120932856012993</v>
      </c>
      <c r="F357" s="2">
        <f>SIN(D357+Params!$H$3)*A_LEN+A_Y</f>
        <v>3.7283573707666977</v>
      </c>
      <c r="G357">
        <f t="shared" si="81"/>
        <v>-1.4928300111014619</v>
      </c>
      <c r="H357">
        <f t="shared" si="85"/>
        <v>-85.53285916658159</v>
      </c>
      <c r="I357" s="3">
        <f t="shared" si="82"/>
        <v>0.8238213531069044</v>
      </c>
      <c r="J357" s="3">
        <f t="shared" si="83"/>
        <v>1.0182270032306313</v>
      </c>
      <c r="K357">
        <f>IF(AND(C357&gt;$H$366,C357&lt;$H$365),1,B_Y/COS(PI()/2+Data!G357)-BD_len)</f>
        <v>1.0213296329839539</v>
      </c>
      <c r="L357">
        <f>COS(G357)*K357+I357</f>
        <v>0.9033700118203403</v>
      </c>
      <c r="M357">
        <f>SIN(G357)*K357+J357</f>
        <v>0</v>
      </c>
      <c r="N357" s="5">
        <f>L357-COS(G357)*Params!$F$8</f>
        <v>0.7475953115778268</v>
      </c>
      <c r="O357" s="5">
        <f>M357-SIN(G357)*Params!$F$8</f>
        <v>1.9939243322564564</v>
      </c>
      <c r="P357" s="5">
        <f>D357+Params!$I$6</f>
        <v>8.779006137531479</v>
      </c>
      <c r="Q357" s="5">
        <f t="shared" si="86"/>
        <v>503.00000000000006</v>
      </c>
      <c r="R357" s="5">
        <f>A_X+COS(P357)*Params!$F$6</f>
        <v>-0.8728441497640056</v>
      </c>
      <c r="S357" s="5">
        <f>A_Y+SIN(P357)*Params!$F$6</f>
        <v>3.885337442186576</v>
      </c>
      <c r="T357" s="5">
        <f t="shared" si="87"/>
        <v>2.490635983095349</v>
      </c>
      <c r="U357" s="5">
        <f t="shared" si="88"/>
        <v>-0.8624053262349621</v>
      </c>
      <c r="V357" s="5">
        <f t="shared" si="89"/>
        <v>-49.41218542286622</v>
      </c>
      <c r="W357" s="5">
        <f>R357+COS(U357)*Params!$F$7</f>
        <v>-0.32613937691039485</v>
      </c>
      <c r="X357" s="5">
        <f>S357+SIN(U357)*Params!$F$7</f>
        <v>3.2472114280370383</v>
      </c>
      <c r="Y357" s="5">
        <f>W357+COS(G357)*Params!$F$8</f>
        <v>-0.17036467666788133</v>
      </c>
      <c r="Z357" s="5">
        <f>X357+SIN(G357)*Params!$F$8</f>
        <v>1.253287095780582</v>
      </c>
      <c r="AA357" s="1">
        <f t="shared" si="90"/>
        <v>-0.8587907751032974</v>
      </c>
      <c r="AB357" s="1">
        <f t="shared" si="91"/>
        <v>0</v>
      </c>
      <c r="AC357">
        <f t="shared" si="92"/>
        <v>0.688426098435416</v>
      </c>
      <c r="AD357">
        <f t="shared" si="93"/>
        <v>1.253287095780582</v>
      </c>
      <c r="AE357">
        <f t="shared" si="94"/>
        <v>2.0446590374571345</v>
      </c>
    </row>
    <row r="358" spans="1:31" ht="12.75">
      <c r="A358" s="1">
        <f t="shared" si="95"/>
        <v>-0.46842105263157896</v>
      </c>
      <c r="B358" s="1">
        <v>0</v>
      </c>
      <c r="C358">
        <v>354</v>
      </c>
      <c r="D358">
        <f t="shared" si="84"/>
        <v>6.178465552059927</v>
      </c>
      <c r="E358" s="2">
        <f>COS(D358+Params!$H$3)*A_LEN+A_X</f>
        <v>0.6079596194034111</v>
      </c>
      <c r="F358" s="2">
        <f>SIN(D358+Params!$H$3)*A_LEN+A_Y</f>
        <v>3.745313858934418</v>
      </c>
      <c r="G358">
        <f t="shared" si="81"/>
        <v>-1.4936878794169905</v>
      </c>
      <c r="H358">
        <f t="shared" si="85"/>
        <v>-85.58201140043938</v>
      </c>
      <c r="I358" s="3">
        <f t="shared" si="82"/>
        <v>0.8186896082509284</v>
      </c>
      <c r="J358" s="3">
        <f t="shared" si="83"/>
        <v>1.0178283018477403</v>
      </c>
      <c r="K358">
        <f>IF(AND(C358&gt;$H$366,C358&lt;$H$365),1,B_Y/COS(PI()/2+Data!G358)-BD_len)</f>
        <v>1.0208616735244709</v>
      </c>
      <c r="L358">
        <f>COS(G358)*K358+I358</f>
        <v>0.897328685235139</v>
      </c>
      <c r="M358">
        <f>SIN(G358)*K358+J358</f>
        <v>0</v>
      </c>
      <c r="N358" s="5">
        <f>L358-COS(G358)*Params!$F$8</f>
        <v>0.7432645666112841</v>
      </c>
      <c r="O358" s="5">
        <f>M358-SIN(G358)*Params!$F$8</f>
        <v>1.99405723271742</v>
      </c>
      <c r="P358" s="5">
        <f>D358+Params!$I$6</f>
        <v>8.79645943005142</v>
      </c>
      <c r="Q358" s="5">
        <f t="shared" si="86"/>
        <v>504</v>
      </c>
      <c r="R358" s="5">
        <f>A_X+COS(P358)*Params!$F$6</f>
        <v>-0.8794913328070044</v>
      </c>
      <c r="S358" s="5">
        <f>A_Y+SIN(P358)*Params!$F$6</f>
        <v>3.8763542898731345</v>
      </c>
      <c r="T358" s="5">
        <f t="shared" si="87"/>
        <v>2.4852321663124197</v>
      </c>
      <c r="U358" s="5">
        <f t="shared" si="88"/>
        <v>-0.859310984452895</v>
      </c>
      <c r="V358" s="5">
        <f t="shared" si="89"/>
        <v>-49.23489269838279</v>
      </c>
      <c r="W358" s="5">
        <f>R358+COS(U358)*Params!$F$7</f>
        <v>-0.33081460045030464</v>
      </c>
      <c r="X358" s="5">
        <f>S358+SIN(U358)*Params!$F$7</f>
        <v>3.2399230194552926</v>
      </c>
      <c r="Y358" s="5">
        <f>W358+COS(G358)*Params!$F$8</f>
        <v>-0.17675048182644978</v>
      </c>
      <c r="Z358" s="5">
        <f>X358+SIN(G358)*Params!$F$8</f>
        <v>1.2458657867378726</v>
      </c>
      <c r="AA358" s="1">
        <f t="shared" si="90"/>
        <v>-0.8685497611840167</v>
      </c>
      <c r="AB358" s="1">
        <f t="shared" si="91"/>
        <v>0</v>
      </c>
      <c r="AC358">
        <f t="shared" si="92"/>
        <v>0.6917992793575669</v>
      </c>
      <c r="AD358">
        <f t="shared" si="93"/>
        <v>1.2458657867378726</v>
      </c>
      <c r="AE358">
        <f t="shared" si="94"/>
        <v>2.030767801483627</v>
      </c>
    </row>
    <row r="359" spans="1:31" ht="12.75">
      <c r="A359" s="1">
        <f t="shared" si="95"/>
        <v>-0.4736842105263158</v>
      </c>
      <c r="B359" s="1">
        <v>0</v>
      </c>
      <c r="C359">
        <v>355</v>
      </c>
      <c r="D359">
        <f t="shared" si="84"/>
        <v>6.19591884457987</v>
      </c>
      <c r="E359" s="2">
        <f>COS(D359+Params!$H$3)*A_LEN+A_X</f>
        <v>0.6035306512596581</v>
      </c>
      <c r="F359" s="2">
        <f>SIN(D359+Params!$H$3)*A_LEN+A_Y</f>
        <v>3.7621956221242847</v>
      </c>
      <c r="G359">
        <f t="shared" si="81"/>
        <v>-1.4946472775024322</v>
      </c>
      <c r="H359">
        <f t="shared" si="85"/>
        <v>-85.63698086160812</v>
      </c>
      <c r="I359" s="3">
        <f t="shared" si="82"/>
        <v>0.812950112346154</v>
      </c>
      <c r="J359" s="3">
        <f t="shared" si="83"/>
        <v>1.0173876285833012</v>
      </c>
      <c r="K359">
        <f>IF(AND(C359&gt;$H$366,C359&lt;$H$365),1,B_Y/COS(PI()/2+Data!G359)-BD_len)</f>
        <v>1.0203445238512563</v>
      </c>
      <c r="L359">
        <f>COS(G359)*K359+I359</f>
        <v>0.8905733083567138</v>
      </c>
      <c r="M359">
        <f>SIN(G359)*K359+J359</f>
        <v>0</v>
      </c>
      <c r="N359" s="5">
        <f>L359-COS(G359)*Params!$F$8</f>
        <v>0.7384223550344504</v>
      </c>
      <c r="O359" s="5">
        <f>M359-SIN(G359)*Params!$F$8</f>
        <v>1.9942041238055663</v>
      </c>
      <c r="P359" s="5">
        <f>D359+Params!$I$6</f>
        <v>8.813912722571365</v>
      </c>
      <c r="Q359" s="5">
        <f t="shared" si="86"/>
        <v>505.00000000000006</v>
      </c>
      <c r="R359" s="5">
        <f>A_X+COS(P359)*Params!$F$6</f>
        <v>-0.8859807258265677</v>
      </c>
      <c r="S359" s="5">
        <f>A_Y+SIN(P359)*Params!$F$6</f>
        <v>3.867256496397171</v>
      </c>
      <c r="T359" s="5">
        <f t="shared" si="87"/>
        <v>2.4793165509030524</v>
      </c>
      <c r="U359" s="5">
        <f t="shared" si="88"/>
        <v>-0.8563730867791506</v>
      </c>
      <c r="V359" s="5">
        <f t="shared" si="89"/>
        <v>-49.06656356103593</v>
      </c>
      <c r="W359" s="5">
        <f>R359+COS(U359)*Params!$F$7</f>
        <v>-0.3354365940900763</v>
      </c>
      <c r="X359" s="5">
        <f>S359+SIN(U359)*Params!$F$7</f>
        <v>3.2324399263505104</v>
      </c>
      <c r="Y359" s="5">
        <f>W359+COS(G359)*Params!$F$8</f>
        <v>-0.1832856407678129</v>
      </c>
      <c r="Z359" s="5">
        <f>X359+SIN(G359)*Params!$F$8</f>
        <v>1.238235802544944</v>
      </c>
      <c r="AA359" s="1">
        <f t="shared" si="90"/>
        <v>-0.8783087472647361</v>
      </c>
      <c r="AB359" s="1">
        <f t="shared" si="91"/>
        <v>0</v>
      </c>
      <c r="AC359">
        <f t="shared" si="92"/>
        <v>0.6950231064969232</v>
      </c>
      <c r="AD359">
        <f t="shared" si="93"/>
        <v>1.238235802544944</v>
      </c>
      <c r="AE359">
        <f t="shared" si="94"/>
        <v>2.016285021268755</v>
      </c>
    </row>
    <row r="360" spans="1:31" ht="12.75">
      <c r="A360" s="1">
        <f t="shared" si="95"/>
        <v>-0.4789473684210527</v>
      </c>
      <c r="B360" s="1">
        <v>0</v>
      </c>
      <c r="C360">
        <v>356</v>
      </c>
      <c r="D360">
        <f t="shared" si="84"/>
        <v>6.213372137099813</v>
      </c>
      <c r="E360" s="2">
        <f>COS(D360+Params!$H$3)*A_LEN+A_X</f>
        <v>0.5988077302766344</v>
      </c>
      <c r="F360" s="2">
        <f>SIN(D360+Params!$H$3)*A_LEN+A_Y</f>
        <v>3.7789975179877198</v>
      </c>
      <c r="G360">
        <f t="shared" si="81"/>
        <v>-1.4957094794439691</v>
      </c>
      <c r="H360">
        <f t="shared" si="85"/>
        <v>-85.69784054984879</v>
      </c>
      <c r="I360" s="3">
        <f t="shared" si="82"/>
        <v>0.8065951135630663</v>
      </c>
      <c r="J360" s="3">
        <f t="shared" si="83"/>
        <v>1.0169061585699772</v>
      </c>
      <c r="K360">
        <f>IF(AND(C360&gt;$H$366,C360&lt;$H$365),1,B_Y/COS(PI()/2+Data!G360)-BD_len)</f>
        <v>1.0197795844635387</v>
      </c>
      <c r="L360">
        <f>COS(G360)*K360+I360</f>
        <v>0.8830952152040403</v>
      </c>
      <c r="M360">
        <f>SIN(G360)*K360+J360</f>
        <v>0</v>
      </c>
      <c r="N360" s="5">
        <f>L360-COS(G360)*Params!$F$8</f>
        <v>0.7330625948094728</v>
      </c>
      <c r="O360" s="5">
        <f>M360-SIN(G360)*Params!$F$8</f>
        <v>1.9943646138100075</v>
      </c>
      <c r="P360" s="5">
        <f>D360+Params!$I$6</f>
        <v>8.831366015091307</v>
      </c>
      <c r="Q360" s="5">
        <f t="shared" si="86"/>
        <v>506</v>
      </c>
      <c r="R360" s="5">
        <f>A_X+COS(P360)*Params!$F$6</f>
        <v>-0.8923103520907165</v>
      </c>
      <c r="S360" s="5">
        <f>A_Y+SIN(P360)*Params!$F$6</f>
        <v>3.858046833034712</v>
      </c>
      <c r="T360" s="5">
        <f t="shared" si="87"/>
        <v>2.472882656085672</v>
      </c>
      <c r="U360" s="5">
        <f t="shared" si="88"/>
        <v>-0.8535941968524016</v>
      </c>
      <c r="V360" s="5">
        <f t="shared" si="89"/>
        <v>-48.90734489650179</v>
      </c>
      <c r="W360" s="5">
        <f>R360+COS(U360)*Params!$F$7</f>
        <v>-0.3400042629654574</v>
      </c>
      <c r="X360" s="5">
        <f>S360+SIN(U360)*Params!$F$7</f>
        <v>3.224762613658881</v>
      </c>
      <c r="Y360" s="5">
        <f>W360+COS(G360)*Params!$F$8</f>
        <v>-0.18997164257088986</v>
      </c>
      <c r="Z360" s="5">
        <f>X360+SIN(G360)*Params!$F$8</f>
        <v>1.2303979998488737</v>
      </c>
      <c r="AA360" s="1">
        <f t="shared" si="90"/>
        <v>-0.8880677333454554</v>
      </c>
      <c r="AB360" s="1">
        <f t="shared" si="91"/>
        <v>0</v>
      </c>
      <c r="AC360">
        <f t="shared" si="92"/>
        <v>0.6980960907745656</v>
      </c>
      <c r="AD360">
        <f t="shared" si="93"/>
        <v>1.2303979998488737</v>
      </c>
      <c r="AE360">
        <f t="shared" si="94"/>
        <v>2.0012173899868393</v>
      </c>
    </row>
    <row r="361" spans="1:31" ht="12.75">
      <c r="A361" s="1">
        <f t="shared" si="95"/>
        <v>-0.4842105263157894</v>
      </c>
      <c r="B361" s="1">
        <v>0</v>
      </c>
      <c r="C361">
        <v>357</v>
      </c>
      <c r="D361">
        <f t="shared" si="84"/>
        <v>6.230825429619756</v>
      </c>
      <c r="E361" s="2">
        <f>COS(D361+Params!$H$3)*A_LEN+A_X</f>
        <v>0.5937922951018266</v>
      </c>
      <c r="F361" s="2">
        <f>SIN(D361+Params!$H$3)*A_LEN+A_Y</f>
        <v>3.7957144285044664</v>
      </c>
      <c r="G361">
        <f t="shared" si="81"/>
        <v>-1.4968757393489325</v>
      </c>
      <c r="H361">
        <f t="shared" si="85"/>
        <v>-85.76466232021852</v>
      </c>
      <c r="I361" s="3">
        <f t="shared" si="82"/>
        <v>0.7996169665870001</v>
      </c>
      <c r="J361" s="3">
        <f t="shared" si="83"/>
        <v>1.0163852965886466</v>
      </c>
      <c r="K361">
        <f>IF(AND(C361&gt;$H$366,C361&lt;$H$365),1,B_Y/COS(PI()/2+Data!G361)-BD_len)</f>
        <v>1.0191685263516606</v>
      </c>
      <c r="L361">
        <f>COS(G361)*K361+I361</f>
        <v>0.8748859109413943</v>
      </c>
      <c r="M361">
        <f>SIN(G361)*K361+J361</f>
        <v>0</v>
      </c>
      <c r="N361" s="5">
        <f>L361-COS(G361)*Params!$F$8</f>
        <v>0.7271793395388488</v>
      </c>
      <c r="O361" s="5">
        <f>M361-SIN(G361)*Params!$F$8</f>
        <v>1.9945382344704512</v>
      </c>
      <c r="P361" s="5">
        <f>D361+Params!$I$6</f>
        <v>8.848819307611251</v>
      </c>
      <c r="Q361" s="5">
        <f t="shared" si="86"/>
        <v>507</v>
      </c>
      <c r="R361" s="5">
        <f>A_X+COS(P361)*Params!$F$6</f>
        <v>-0.8984782835339755</v>
      </c>
      <c r="S361" s="5">
        <f>A_Y+SIN(P361)*Params!$F$6</f>
        <v>3.8487281051384326</v>
      </c>
      <c r="T361" s="5">
        <f t="shared" si="87"/>
        <v>2.465924326483384</v>
      </c>
      <c r="U361" s="5">
        <f t="shared" si="88"/>
        <v>-0.8509770561843414</v>
      </c>
      <c r="V361" s="5">
        <f t="shared" si="89"/>
        <v>-48.75739378182989</v>
      </c>
      <c r="W361" s="5">
        <f>R361+COS(U361)*Params!$F$7</f>
        <v>-0.34451669390434314</v>
      </c>
      <c r="X361" s="5">
        <f>S361+SIN(U361)*Params!$F$7</f>
        <v>3.216891515654803</v>
      </c>
      <c r="Y361" s="5">
        <f>W361+COS(G361)*Params!$F$8</f>
        <v>-0.1968101225017977</v>
      </c>
      <c r="Z361" s="5">
        <f>X361+SIN(G361)*Params!$F$8</f>
        <v>1.2223532811843516</v>
      </c>
      <c r="AA361" s="1">
        <f t="shared" si="90"/>
        <v>-0.8978267194261745</v>
      </c>
      <c r="AB361" s="1">
        <f t="shared" si="91"/>
        <v>0</v>
      </c>
      <c r="AC361">
        <f t="shared" si="92"/>
        <v>0.7010165969243769</v>
      </c>
      <c r="AD361">
        <f t="shared" si="93"/>
        <v>1.2223532811843516</v>
      </c>
      <c r="AE361">
        <f t="shared" si="94"/>
        <v>1.9855718131855848</v>
      </c>
    </row>
    <row r="362" spans="1:31" ht="12.75">
      <c r="A362" s="1">
        <f t="shared" si="95"/>
        <v>-0.4894736842105263</v>
      </c>
      <c r="B362" s="1">
        <v>0</v>
      </c>
      <c r="C362">
        <v>358</v>
      </c>
      <c r="D362">
        <f t="shared" si="84"/>
        <v>6.2482787221397</v>
      </c>
      <c r="E362" s="2">
        <f>COS(D362+Params!$H$3)*A_LEN+A_X</f>
        <v>0.5884858734853748</v>
      </c>
      <c r="F362" s="2">
        <f>SIN(D362+Params!$H$3)*A_LEN+A_Y</f>
        <v>3.8123412615416403</v>
      </c>
      <c r="G362">
        <f t="shared" si="81"/>
        <v>-1.4981472886820115</v>
      </c>
      <c r="H362">
        <f t="shared" si="85"/>
        <v>-85.83751673044662</v>
      </c>
      <c r="I362" s="3">
        <f t="shared" si="82"/>
        <v>0.7920081491254668</v>
      </c>
      <c r="J362" s="3">
        <f t="shared" si="83"/>
        <v>1.0158266854296905</v>
      </c>
      <c r="K362">
        <f>IF(AND(C362&gt;$H$366,C362&lt;$H$365),1,B_Y/COS(PI()/2+Data!G362)-BD_len)</f>
        <v>1.0185133003648286</v>
      </c>
      <c r="L362">
        <f>COS(G362)*K362+I362</f>
        <v>0.8659370892570867</v>
      </c>
      <c r="M362">
        <f>SIN(G362)*K362+J362</f>
        <v>0</v>
      </c>
      <c r="N362" s="5">
        <f>L362-COS(G362)*Params!$F$8</f>
        <v>0.720766790341719</v>
      </c>
      <c r="O362" s="5">
        <f>M362-SIN(G362)*Params!$F$8</f>
        <v>1.9947244381901033</v>
      </c>
      <c r="P362" s="5">
        <f>D362+Params!$I$6</f>
        <v>8.866272600131195</v>
      </c>
      <c r="Q362" s="5">
        <f t="shared" si="86"/>
        <v>508.00000000000006</v>
      </c>
      <c r="R362" s="5">
        <f>A_X+COS(P362)*Params!$F$6</f>
        <v>-0.9044826413446765</v>
      </c>
      <c r="S362" s="5">
        <f>A_Y+SIN(P362)*Params!$F$6</f>
        <v>3.839303151283123</v>
      </c>
      <c r="T362" s="5">
        <f t="shared" si="87"/>
        <v>2.458435751447016</v>
      </c>
      <c r="U362" s="5">
        <f t="shared" si="88"/>
        <v>-0.848524593979889</v>
      </c>
      <c r="V362" s="5">
        <f t="shared" si="89"/>
        <v>-48.61687804809942</v>
      </c>
      <c r="W362" s="5">
        <f>R362+COS(U362)*Params!$F$7</f>
        <v>-0.3489731638330469</v>
      </c>
      <c r="X362" s="5">
        <f>S362+SIN(U362)*Params!$F$7</f>
        <v>3.2088270304109283</v>
      </c>
      <c r="Y362" s="5">
        <f>W362+COS(G362)*Params!$F$8</f>
        <v>-0.2038028649176792</v>
      </c>
      <c r="Z362" s="5">
        <f>X362+SIN(G362)*Params!$F$8</f>
        <v>1.214102592220825</v>
      </c>
      <c r="AA362" s="1">
        <f t="shared" si="90"/>
        <v>-0.9075857055068938</v>
      </c>
      <c r="AB362" s="1">
        <f t="shared" si="91"/>
        <v>0</v>
      </c>
      <c r="AC362">
        <f t="shared" si="92"/>
        <v>0.7037828405892146</v>
      </c>
      <c r="AD362">
        <f t="shared" si="93"/>
        <v>1.214102592220825</v>
      </c>
      <c r="AE362">
        <f t="shared" si="94"/>
        <v>1.969355391145151</v>
      </c>
    </row>
    <row r="363" spans="1:31" ht="12.75">
      <c r="A363" s="1">
        <f t="shared" si="95"/>
        <v>-0.49473684210526314</v>
      </c>
      <c r="B363" s="1">
        <v>0</v>
      </c>
      <c r="C363">
        <v>359</v>
      </c>
      <c r="D363">
        <f t="shared" si="84"/>
        <v>6.265732014659643</v>
      </c>
      <c r="E363" s="2">
        <f>COS(D363+Params!$H$3)*A_LEN+A_X</f>
        <v>0.582890081814708</v>
      </c>
      <c r="F363" s="2">
        <f>SIN(D363+Params!$H$3)*A_LEN+A_Y</f>
        <v>3.828872952404831</v>
      </c>
      <c r="G363">
        <f t="shared" si="81"/>
        <v>-1.4995253334641563</v>
      </c>
      <c r="H363">
        <f t="shared" si="85"/>
        <v>-85.91647288044355</v>
      </c>
      <c r="I363" s="3">
        <f t="shared" si="82"/>
        <v>0.7837612794047404</v>
      </c>
      <c r="J363" s="3">
        <f t="shared" si="83"/>
        <v>1.01523221409468</v>
      </c>
      <c r="K363">
        <f>IF(AND(C363&gt;$H$366,C363&lt;$H$365),1,B_Y/COS(PI()/2+Data!G363)-BD_len)</f>
        <v>1.01781614633635</v>
      </c>
      <c r="L363">
        <f>COS(G363)*K363+I363</f>
        <v>0.8562406503139268</v>
      </c>
      <c r="M363">
        <f>SIN(G363)*K363+J363</f>
        <v>0</v>
      </c>
      <c r="N363" s="5">
        <f>L363-COS(G363)*Params!$F$8</f>
        <v>0.7138193079721347</v>
      </c>
      <c r="O363" s="5">
        <f>M363-SIN(G363)*Params!$F$8</f>
        <v>1.9949225953017733</v>
      </c>
      <c r="P363" s="5">
        <f>D363+Params!$I$6</f>
        <v>8.883725892651137</v>
      </c>
      <c r="Q363" s="5">
        <f t="shared" si="86"/>
        <v>509</v>
      </c>
      <c r="R363" s="5">
        <f>A_X+COS(P363)*Params!$F$6</f>
        <v>-0.9103215965372637</v>
      </c>
      <c r="S363" s="5">
        <f>A_Y+SIN(P363)*Params!$F$6</f>
        <v>3.82977484240103</v>
      </c>
      <c r="T363" s="5">
        <f t="shared" si="87"/>
        <v>2.450411485115469</v>
      </c>
      <c r="U363" s="5">
        <f t="shared" si="88"/>
        <v>-0.8462399375628733</v>
      </c>
      <c r="V363" s="5">
        <f t="shared" si="89"/>
        <v>-48.48597687776694</v>
      </c>
      <c r="W363" s="5">
        <f>R363+COS(U363)*Params!$F$7</f>
        <v>-0.3533731487466564</v>
      </c>
      <c r="X363" s="5">
        <f>S363+SIN(U363)*Params!$F$7</f>
        <v>3.200569514150444</v>
      </c>
      <c r="Y363" s="5">
        <f>W363+COS(G363)*Params!$F$8</f>
        <v>-0.2109518064048642</v>
      </c>
      <c r="Z363" s="5">
        <f>X363+SIN(G363)*Params!$F$8</f>
        <v>1.205646918848671</v>
      </c>
      <c r="AA363" s="1">
        <f t="shared" si="90"/>
        <v>-0.9173446915876131</v>
      </c>
      <c r="AB363" s="1">
        <f t="shared" si="91"/>
        <v>0</v>
      </c>
      <c r="AC363">
        <f t="shared" si="92"/>
        <v>0.7063928851827489</v>
      </c>
      <c r="AD363">
        <f t="shared" si="93"/>
        <v>1.205646918848671</v>
      </c>
      <c r="AE363">
        <f t="shared" si="94"/>
        <v>1.9525754011661018</v>
      </c>
    </row>
    <row r="365" spans="1:31" ht="12.75">
      <c r="A365" s="1">
        <f>MIN(A4:A363)</f>
        <v>-0.5</v>
      </c>
      <c r="B365" s="1">
        <f>MIN(B4:B363)</f>
        <v>0</v>
      </c>
      <c r="G365" s="3">
        <f>MIN(G4:G363)</f>
        <v>-2.0568021372828023</v>
      </c>
      <c r="H365" s="3">
        <f>MATCH(G365,$G$4:$G$363,0)-1</f>
        <v>132</v>
      </c>
      <c r="I365" s="3">
        <f>MIN(I4:I363)</f>
        <v>-2.446090380540124</v>
      </c>
      <c r="J365" s="3">
        <f>VLOOKUP(I365,$I$4:$J$363,2,FALSE)</f>
        <v>1.694766493375928</v>
      </c>
      <c r="K365">
        <f>MIN(K4:K363)</f>
        <v>1.0000005152385238</v>
      </c>
      <c r="L365">
        <f>MIN(L4:L363)</f>
        <v>-3.3413820975005986</v>
      </c>
      <c r="M365">
        <f>MAX(MIN(M4:M363),0.1)</f>
        <v>0.1</v>
      </c>
      <c r="T365">
        <f>MIN(T174:T363)</f>
        <v>2.018073972793834</v>
      </c>
      <c r="U365"/>
      <c r="V365"/>
      <c r="W365"/>
      <c r="X365"/>
      <c r="Y365"/>
      <c r="AE365">
        <f>SUM(AE4:AE363)</f>
        <v>1097.4674353426476</v>
      </c>
    </row>
    <row r="366" spans="1:25" ht="12.75">
      <c r="A366" s="1">
        <f>MAX(A4:A363)</f>
        <v>0.5</v>
      </c>
      <c r="B366" s="1">
        <f>MAX(B4:B363)</f>
        <v>0.1</v>
      </c>
      <c r="G366" s="3">
        <f>MAX(G4:G363)</f>
        <v>-1.4894609555591245</v>
      </c>
      <c r="H366" s="3">
        <f>MATCH(G366,$G$4:$G$363,0)-1</f>
        <v>344</v>
      </c>
      <c r="I366" s="3">
        <f>MAX(I4:I363)</f>
        <v>0.8439715882634506</v>
      </c>
      <c r="J366" s="3">
        <f>VLOOKUP(I366,$I$4:$J$363,2,FALSE)</f>
        <v>1.0198353892343093</v>
      </c>
      <c r="K366">
        <f>MAX(K4:K363)</f>
        <v>1.9167109133950726</v>
      </c>
      <c r="L366">
        <f>MAX(L4:L363)</f>
        <v>0.9271036776683325</v>
      </c>
      <c r="M366">
        <f>MAX(M4:M363)</f>
        <v>0</v>
      </c>
      <c r="T366">
        <f>MAX(T174:T363)</f>
        <v>2.5184260451750733</v>
      </c>
      <c r="U366"/>
      <c r="V366"/>
      <c r="W366"/>
      <c r="X366"/>
      <c r="Y366"/>
    </row>
    <row r="367" ht="12.75">
      <c r="J367" s="3">
        <f>MIN(J4:J363)</f>
        <v>1.000000441632988</v>
      </c>
    </row>
    <row r="368" ht="12.75">
      <c r="J368" s="3">
        <f>MAX(J4:J363)</f>
        <v>1.694766493375928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 van der Hulst</cp:lastModifiedBy>
  <cp:lastPrinted>2003-10-15T02:41:37Z</cp:lastPrinted>
  <dcterms:created xsi:type="dcterms:W3CDTF">2003-10-03T07:04:57Z</dcterms:created>
  <dcterms:modified xsi:type="dcterms:W3CDTF">2003-10-15T04:44:39Z</dcterms:modified>
  <cp:category/>
  <cp:version/>
  <cp:contentType/>
  <cp:contentStatus/>
</cp:coreProperties>
</file>