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75" yWindow="-15" windowWidth="16830" windowHeight="8010" activeTab="1"/>
    <workbookView xWindow="-15" yWindow="-15" windowWidth="8190" windowHeight="7995" tabRatio="827" activeTab="2"/>
  </bookViews>
  <sheets>
    <sheet name="Sheet1" sheetId="1" r:id="rId1"/>
    <sheet name="Sheet2" sheetId="2" r:id="rId2"/>
    <sheet name="4 pulley graphic" sheetId="3" r:id="rId3"/>
    <sheet name="5 pulley graphic" sheetId="4" r:id="rId4"/>
  </sheets>
  <definedNames>
    <definedName name="Height">Sheet2!$C$26</definedName>
    <definedName name="Hsep">Sheet2!$B$11</definedName>
    <definedName name="OPV">Sheet2!$B$10</definedName>
    <definedName name="Pitch">Sheet2!$B$1</definedName>
    <definedName name="VertSep">Sheet2!$B$13</definedName>
    <definedName name="width">Sheet2!$C$27</definedName>
  </definedNames>
  <calcPr calcId="145621"/>
</workbook>
</file>

<file path=xl/calcChain.xml><?xml version="1.0" encoding="utf-8"?>
<calcChain xmlns="http://schemas.openxmlformats.org/spreadsheetml/2006/main">
  <c r="D36" i="2" l="1"/>
  <c r="E36" i="2" s="1"/>
  <c r="B5" i="3" l="1"/>
  <c r="C5" i="3"/>
  <c r="D5" i="3"/>
  <c r="B4" i="3"/>
  <c r="C4" i="3"/>
  <c r="D4" i="3"/>
  <c r="C3" i="3"/>
  <c r="D3" i="3"/>
  <c r="D2" i="3"/>
  <c r="C2" i="3"/>
  <c r="B2" i="3"/>
  <c r="B163" i="4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79" i="4" s="1"/>
  <c r="B480" i="4" s="1"/>
  <c r="B481" i="4" s="1"/>
  <c r="B482" i="4" s="1"/>
  <c r="B483" i="4" s="1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B510" i="4" s="1"/>
  <c r="B511" i="4" s="1"/>
  <c r="B512" i="4" s="1"/>
  <c r="B513" i="4" s="1"/>
  <c r="B514" i="4" s="1"/>
  <c r="B515" i="4" s="1"/>
  <c r="B516" i="4" s="1"/>
  <c r="B517" i="4" s="1"/>
  <c r="B518" i="4" s="1"/>
  <c r="B519" i="4" s="1"/>
  <c r="B520" i="4" s="1"/>
  <c r="B521" i="4" s="1"/>
  <c r="B522" i="4" s="1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B547" i="4" s="1"/>
  <c r="B548" i="4" s="1"/>
  <c r="B549" i="4" s="1"/>
  <c r="B550" i="4" s="1"/>
  <c r="B551" i="4" s="1"/>
  <c r="B552" i="4" s="1"/>
  <c r="B553" i="4" s="1"/>
  <c r="B554" i="4" s="1"/>
  <c r="B555" i="4" s="1"/>
  <c r="B556" i="4" s="1"/>
  <c r="B557" i="4" s="1"/>
  <c r="B558" i="4" s="1"/>
  <c r="B559" i="4" s="1"/>
  <c r="B161" i="4"/>
  <c r="B162" i="4" s="1"/>
  <c r="B123" i="4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86" i="4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85" i="4"/>
  <c r="B48" i="4"/>
  <c r="B49" i="4" s="1"/>
  <c r="C47" i="4"/>
  <c r="B47" i="4"/>
  <c r="D6" i="4"/>
  <c r="C5" i="4"/>
  <c r="B5" i="4"/>
  <c r="D4" i="4"/>
  <c r="B4" i="4"/>
  <c r="D3" i="4"/>
  <c r="B3" i="4"/>
  <c r="D2" i="4"/>
  <c r="C43" i="4" s="1"/>
  <c r="C2" i="4"/>
  <c r="B2" i="4"/>
  <c r="D41" i="4" s="1"/>
  <c r="C22" i="2"/>
  <c r="C20" i="2"/>
  <c r="D5" i="4" s="1"/>
  <c r="C18" i="2"/>
  <c r="F34" i="2"/>
  <c r="B44" i="2"/>
  <c r="C44" i="2"/>
  <c r="D44" i="2"/>
  <c r="A44" i="2"/>
  <c r="D42" i="2"/>
  <c r="E42" i="2"/>
  <c r="C42" i="2"/>
  <c r="B42" i="2"/>
  <c r="H32" i="2"/>
  <c r="C32" i="2"/>
  <c r="D32" i="2"/>
  <c r="E32" i="2"/>
  <c r="I32" i="2"/>
  <c r="J32" i="2"/>
  <c r="K32" i="2"/>
  <c r="L32" i="2"/>
  <c r="B32" i="2"/>
  <c r="E40" i="2"/>
  <c r="E38" i="2"/>
  <c r="F38" i="2"/>
  <c r="J39" i="2" s="1"/>
  <c r="F36" i="2"/>
  <c r="G36" i="2" s="1"/>
  <c r="E44" i="2"/>
  <c r="E34" i="2"/>
  <c r="B47" i="3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24" i="2"/>
  <c r="B3" i="3" l="1"/>
  <c r="J35" i="2"/>
  <c r="C155" i="4"/>
  <c r="C151" i="4"/>
  <c r="C147" i="4"/>
  <c r="C143" i="4"/>
  <c r="C139" i="4"/>
  <c r="C135" i="4"/>
  <c r="C131" i="4"/>
  <c r="C127" i="4"/>
  <c r="C123" i="4"/>
  <c r="C157" i="4"/>
  <c r="C153" i="4"/>
  <c r="C149" i="4"/>
  <c r="C145" i="4"/>
  <c r="C141" i="4"/>
  <c r="C137" i="4"/>
  <c r="C133" i="4"/>
  <c r="C129" i="4"/>
  <c r="C125" i="4"/>
  <c r="C156" i="4"/>
  <c r="C148" i="4"/>
  <c r="C140" i="4"/>
  <c r="C132" i="4"/>
  <c r="C124" i="4"/>
  <c r="C158" i="4"/>
  <c r="C150" i="4"/>
  <c r="C142" i="4"/>
  <c r="C134" i="4"/>
  <c r="C126" i="4"/>
  <c r="C152" i="4"/>
  <c r="C144" i="4"/>
  <c r="C136" i="4"/>
  <c r="C128" i="4"/>
  <c r="C154" i="4"/>
  <c r="C146" i="4"/>
  <c r="C138" i="4"/>
  <c r="C130" i="4"/>
  <c r="C122" i="4"/>
  <c r="C118" i="4"/>
  <c r="C49" i="4"/>
  <c r="B50" i="4"/>
  <c r="B51" i="4" s="1"/>
  <c r="D156" i="4"/>
  <c r="D152" i="4"/>
  <c r="D148" i="4"/>
  <c r="D144" i="4"/>
  <c r="D140" i="4"/>
  <c r="D136" i="4"/>
  <c r="D132" i="4"/>
  <c r="D128" i="4"/>
  <c r="D124" i="4"/>
  <c r="D158" i="4"/>
  <c r="D154" i="4"/>
  <c r="D150" i="4"/>
  <c r="D146" i="4"/>
  <c r="D142" i="4"/>
  <c r="D138" i="4"/>
  <c r="D134" i="4"/>
  <c r="D130" i="4"/>
  <c r="D126" i="4"/>
  <c r="D122" i="4"/>
  <c r="D9" i="4"/>
  <c r="D13" i="4"/>
  <c r="D15" i="4"/>
  <c r="D19" i="4"/>
  <c r="D23" i="4"/>
  <c r="D27" i="4"/>
  <c r="D31" i="4"/>
  <c r="D33" i="4"/>
  <c r="D37" i="4"/>
  <c r="D39" i="4"/>
  <c r="D43" i="4"/>
  <c r="C8" i="4"/>
  <c r="C10" i="4"/>
  <c r="C12" i="4"/>
  <c r="C14" i="4"/>
  <c r="C16" i="4"/>
  <c r="C18" i="4"/>
  <c r="C20" i="4"/>
  <c r="C22" i="4"/>
  <c r="C24" i="4"/>
  <c r="C26" i="4"/>
  <c r="C28" i="4"/>
  <c r="C30" i="4"/>
  <c r="C32" i="4"/>
  <c r="C34" i="4"/>
  <c r="C36" i="4"/>
  <c r="C38" i="4"/>
  <c r="C40" i="4"/>
  <c r="C42" i="4"/>
  <c r="C44" i="4"/>
  <c r="C48" i="4"/>
  <c r="C84" i="4"/>
  <c r="C88" i="4"/>
  <c r="C92" i="4"/>
  <c r="C96" i="4"/>
  <c r="C100" i="4"/>
  <c r="C104" i="4"/>
  <c r="C108" i="4"/>
  <c r="C112" i="4"/>
  <c r="C116" i="4"/>
  <c r="D127" i="4"/>
  <c r="D135" i="4"/>
  <c r="D143" i="4"/>
  <c r="D151" i="4"/>
  <c r="C119" i="4"/>
  <c r="C117" i="4"/>
  <c r="D8" i="4"/>
  <c r="D12" i="4"/>
  <c r="D16" i="4"/>
  <c r="D22" i="4"/>
  <c r="C87" i="4"/>
  <c r="C91" i="4"/>
  <c r="C95" i="4"/>
  <c r="C99" i="4"/>
  <c r="C103" i="4"/>
  <c r="C107" i="4"/>
  <c r="C111" i="4"/>
  <c r="C115" i="4"/>
  <c r="D125" i="4"/>
  <c r="D133" i="4"/>
  <c r="D141" i="4"/>
  <c r="D149" i="4"/>
  <c r="D157" i="4"/>
  <c r="D10" i="4"/>
  <c r="D14" i="4"/>
  <c r="D18" i="4"/>
  <c r="D20" i="4"/>
  <c r="D24" i="4"/>
  <c r="D26" i="4"/>
  <c r="D28" i="4"/>
  <c r="D30" i="4"/>
  <c r="D32" i="4"/>
  <c r="D34" i="4"/>
  <c r="D36" i="4"/>
  <c r="D38" i="4"/>
  <c r="D40" i="4"/>
  <c r="D42" i="4"/>
  <c r="D44" i="4"/>
  <c r="C9" i="4"/>
  <c r="C11" i="4"/>
  <c r="C13" i="4"/>
  <c r="C15" i="4"/>
  <c r="C17" i="4"/>
  <c r="C19" i="4"/>
  <c r="C21" i="4"/>
  <c r="C23" i="4"/>
  <c r="C25" i="4"/>
  <c r="C27" i="4"/>
  <c r="C29" i="4"/>
  <c r="C31" i="4"/>
  <c r="C33" i="4"/>
  <c r="C35" i="4"/>
  <c r="C37" i="4"/>
  <c r="C39" i="4"/>
  <c r="C41" i="4"/>
  <c r="C46" i="4"/>
  <c r="C50" i="4"/>
  <c r="C86" i="4"/>
  <c r="C90" i="4"/>
  <c r="C94" i="4"/>
  <c r="C98" i="4"/>
  <c r="C102" i="4"/>
  <c r="C106" i="4"/>
  <c r="C110" i="4"/>
  <c r="C114" i="4"/>
  <c r="D123" i="4"/>
  <c r="D131" i="4"/>
  <c r="D139" i="4"/>
  <c r="D147" i="4"/>
  <c r="D155" i="4"/>
  <c r="D11" i="4"/>
  <c r="D17" i="4"/>
  <c r="D21" i="4"/>
  <c r="D25" i="4"/>
  <c r="D29" i="4"/>
  <c r="D35" i="4"/>
  <c r="C85" i="4"/>
  <c r="C89" i="4"/>
  <c r="C93" i="4"/>
  <c r="C97" i="4"/>
  <c r="C101" i="4"/>
  <c r="C105" i="4"/>
  <c r="C109" i="4"/>
  <c r="C113" i="4"/>
  <c r="C120" i="4"/>
  <c r="D129" i="4"/>
  <c r="D137" i="4"/>
  <c r="D145" i="4"/>
  <c r="D153" i="4"/>
  <c r="I37" i="2"/>
  <c r="J37" i="2"/>
  <c r="I35" i="2"/>
  <c r="I39" i="2"/>
  <c r="G34" i="2"/>
  <c r="F44" i="2"/>
  <c r="F42" i="2"/>
  <c r="G42" i="2" s="1"/>
  <c r="F40" i="2"/>
  <c r="G40" i="2"/>
  <c r="G32" i="2" s="1"/>
  <c r="M34" i="2"/>
  <c r="P34" i="2" s="1"/>
  <c r="N34" i="2"/>
  <c r="G38" i="2"/>
  <c r="R38" i="2" s="1"/>
  <c r="M36" i="2"/>
  <c r="P36" i="2" s="1"/>
  <c r="N36" i="2"/>
  <c r="O36" i="2" s="1"/>
  <c r="N40" i="2"/>
  <c r="N32" i="2" s="1"/>
  <c r="N38" i="2"/>
  <c r="O38" i="2" s="1"/>
  <c r="P38" i="2" s="1"/>
  <c r="Q40" i="2" s="1"/>
  <c r="K39" i="2"/>
  <c r="M38" i="2"/>
  <c r="B85" i="3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H12" i="2"/>
  <c r="J12" i="2"/>
  <c r="K12" i="2"/>
  <c r="L12" i="2"/>
  <c r="C12" i="2"/>
  <c r="D12" i="2"/>
  <c r="C24" i="2"/>
  <c r="D24" i="2"/>
  <c r="E18" i="2"/>
  <c r="E20" i="2"/>
  <c r="E22" i="2"/>
  <c r="E16" i="2"/>
  <c r="E14" i="2"/>
  <c r="I4" i="2"/>
  <c r="J5" i="2"/>
  <c r="J4" i="2"/>
  <c r="C7" i="2"/>
  <c r="J7" i="2" s="1"/>
  <c r="D7" i="2"/>
  <c r="I6" i="2"/>
  <c r="E4" i="2"/>
  <c r="E5" i="2"/>
  <c r="E6" i="2"/>
  <c r="E3" i="2"/>
  <c r="E7" i="2" s="1"/>
  <c r="F20" i="2" l="1"/>
  <c r="B6" i="4"/>
  <c r="M42" i="2"/>
  <c r="I41" i="2"/>
  <c r="J41" i="2"/>
  <c r="C51" i="4"/>
  <c r="B52" i="4"/>
  <c r="C82" i="3"/>
  <c r="C46" i="3"/>
  <c r="F32" i="2"/>
  <c r="K37" i="2"/>
  <c r="N42" i="2"/>
  <c r="O42" i="2" s="1"/>
  <c r="P42" i="2" s="1"/>
  <c r="K35" i="2"/>
  <c r="Q38" i="2"/>
  <c r="Q36" i="2"/>
  <c r="O34" i="2"/>
  <c r="R34" i="2"/>
  <c r="O40" i="2"/>
  <c r="O32" i="2" s="1"/>
  <c r="M40" i="2"/>
  <c r="M32" i="2" s="1"/>
  <c r="R42" i="2"/>
  <c r="K41" i="2"/>
  <c r="E24" i="2"/>
  <c r="C47" i="3"/>
  <c r="R40" i="2"/>
  <c r="I43" i="2"/>
  <c r="J43" i="2"/>
  <c r="R36" i="2"/>
  <c r="S36" i="2" s="1"/>
  <c r="B123" i="3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C120" i="3"/>
  <c r="C48" i="3"/>
  <c r="E12" i="2"/>
  <c r="B7" i="2"/>
  <c r="I7" i="2" s="1"/>
  <c r="K7" i="2" s="1"/>
  <c r="U7" i="2" s="1"/>
  <c r="J6" i="2"/>
  <c r="K6" i="2" s="1"/>
  <c r="U6" i="2" s="1"/>
  <c r="I5" i="2"/>
  <c r="K5" i="2" s="1"/>
  <c r="U5" i="2" s="1"/>
  <c r="K4" i="2"/>
  <c r="A7" i="1"/>
  <c r="B12" i="2" l="1"/>
  <c r="G20" i="2"/>
  <c r="N20" i="2"/>
  <c r="F22" i="2"/>
  <c r="N22" i="2" s="1"/>
  <c r="C166" i="4"/>
  <c r="C182" i="4"/>
  <c r="C180" i="4"/>
  <c r="C186" i="4"/>
  <c r="C183" i="4"/>
  <c r="C167" i="4"/>
  <c r="C188" i="4"/>
  <c r="C185" i="4"/>
  <c r="C169" i="4"/>
  <c r="C168" i="4"/>
  <c r="C170" i="4"/>
  <c r="C187" i="4"/>
  <c r="C189" i="4"/>
  <c r="C164" i="4"/>
  <c r="C162" i="4"/>
  <c r="C195" i="4"/>
  <c r="C179" i="4"/>
  <c r="C163" i="4"/>
  <c r="C184" i="4"/>
  <c r="C181" i="4"/>
  <c r="C165" i="4"/>
  <c r="C174" i="4"/>
  <c r="C194" i="4"/>
  <c r="C191" i="4"/>
  <c r="C175" i="4"/>
  <c r="C196" i="4"/>
  <c r="C193" i="4"/>
  <c r="C177" i="4"/>
  <c r="C161" i="4"/>
  <c r="C160" i="4"/>
  <c r="C176" i="4"/>
  <c r="C178" i="4"/>
  <c r="C172" i="4"/>
  <c r="C190" i="4"/>
  <c r="C171" i="4"/>
  <c r="C192" i="4"/>
  <c r="C173" i="4"/>
  <c r="C6" i="4"/>
  <c r="P40" i="2"/>
  <c r="P32" i="2" s="1"/>
  <c r="Q34" i="2" s="1"/>
  <c r="S34" i="2" s="1"/>
  <c r="U34" i="2" s="1"/>
  <c r="M20" i="2"/>
  <c r="I21" i="2"/>
  <c r="K21" i="2" s="1"/>
  <c r="B53" i="4"/>
  <c r="C52" i="4"/>
  <c r="J21" i="2"/>
  <c r="B16" i="2"/>
  <c r="F28" i="2" s="1"/>
  <c r="B18" i="2"/>
  <c r="C4" i="4" s="1"/>
  <c r="S38" i="2"/>
  <c r="U38" i="2" s="1"/>
  <c r="J23" i="2"/>
  <c r="U36" i="2"/>
  <c r="K2" i="3" s="1"/>
  <c r="C27" i="3"/>
  <c r="C12" i="3"/>
  <c r="C21" i="3"/>
  <c r="D43" i="3"/>
  <c r="D11" i="3"/>
  <c r="D14" i="3"/>
  <c r="D44" i="3"/>
  <c r="C39" i="3"/>
  <c r="D10" i="3"/>
  <c r="C33" i="3"/>
  <c r="C17" i="3"/>
  <c r="C38" i="3"/>
  <c r="C22" i="3"/>
  <c r="C24" i="3"/>
  <c r="D41" i="3"/>
  <c r="D33" i="3"/>
  <c r="D9" i="3"/>
  <c r="D20" i="3"/>
  <c r="D8" i="3"/>
  <c r="C19" i="3"/>
  <c r="C43" i="3"/>
  <c r="C35" i="3"/>
  <c r="C23" i="3"/>
  <c r="C8" i="3"/>
  <c r="C29" i="3"/>
  <c r="C13" i="3"/>
  <c r="C34" i="3"/>
  <c r="C18" i="3"/>
  <c r="C36" i="3"/>
  <c r="C20" i="3"/>
  <c r="D39" i="3"/>
  <c r="D31" i="3"/>
  <c r="D23" i="3"/>
  <c r="D15" i="3"/>
  <c r="D42" i="3"/>
  <c r="D34" i="3"/>
  <c r="D26" i="3"/>
  <c r="D18" i="3"/>
  <c r="C44" i="3"/>
  <c r="C15" i="3"/>
  <c r="C37" i="3"/>
  <c r="C42" i="3"/>
  <c r="C10" i="3"/>
  <c r="D27" i="3"/>
  <c r="D38" i="3"/>
  <c r="D22" i="3"/>
  <c r="D17" i="3"/>
  <c r="D28" i="3"/>
  <c r="C11" i="3"/>
  <c r="C31" i="3"/>
  <c r="C41" i="3"/>
  <c r="C25" i="3"/>
  <c r="C9" i="3"/>
  <c r="C30" i="3"/>
  <c r="C14" i="3"/>
  <c r="C32" i="3"/>
  <c r="C16" i="3"/>
  <c r="D37" i="3"/>
  <c r="D29" i="3"/>
  <c r="D21" i="3"/>
  <c r="D13" i="3"/>
  <c r="D40" i="3"/>
  <c r="D32" i="3"/>
  <c r="D24" i="3"/>
  <c r="D16" i="3"/>
  <c r="C26" i="3"/>
  <c r="C28" i="3"/>
  <c r="D35" i="3"/>
  <c r="D19" i="3"/>
  <c r="D30" i="3"/>
  <c r="C40" i="3"/>
  <c r="D25" i="3"/>
  <c r="D36" i="3"/>
  <c r="D12" i="3"/>
  <c r="B158" i="3"/>
  <c r="C157" i="3"/>
  <c r="D157" i="3"/>
  <c r="C49" i="3"/>
  <c r="O20" i="2"/>
  <c r="P7" i="2"/>
  <c r="N7" i="2"/>
  <c r="N3" i="2" s="1"/>
  <c r="M7" i="2"/>
  <c r="M3" i="2" s="1"/>
  <c r="O7" i="2"/>
  <c r="O3" i="2" s="1"/>
  <c r="U4" i="2"/>
  <c r="N4" i="2"/>
  <c r="P5" i="2"/>
  <c r="S7" i="2"/>
  <c r="N5" i="2"/>
  <c r="M5" i="2"/>
  <c r="S5" i="2" s="1"/>
  <c r="O5" i="2"/>
  <c r="P6" i="2"/>
  <c r="O6" i="2"/>
  <c r="S6" i="2" s="1"/>
  <c r="M6" i="2"/>
  <c r="N6" i="2"/>
  <c r="M4" i="2"/>
  <c r="S4" i="2" s="1"/>
  <c r="P4" i="2"/>
  <c r="O4" i="2"/>
  <c r="I23" i="2" l="1"/>
  <c r="K23" i="2" s="1"/>
  <c r="F12" i="2"/>
  <c r="M22" i="2"/>
  <c r="M12" i="2" s="1"/>
  <c r="G22" i="2"/>
  <c r="P20" i="2"/>
  <c r="Q22" i="2" s="1"/>
  <c r="D177" i="4"/>
  <c r="D161" i="4"/>
  <c r="D195" i="4"/>
  <c r="D192" i="4"/>
  <c r="D176" i="4"/>
  <c r="D160" i="4"/>
  <c r="D194" i="4"/>
  <c r="D178" i="4"/>
  <c r="D162" i="4"/>
  <c r="D175" i="4"/>
  <c r="D179" i="4"/>
  <c r="D196" i="4"/>
  <c r="D164" i="4"/>
  <c r="D182" i="4"/>
  <c r="D181" i="4"/>
  <c r="D171" i="4"/>
  <c r="D191" i="4"/>
  <c r="D188" i="4"/>
  <c r="D172" i="4"/>
  <c r="D193" i="4"/>
  <c r="D190" i="4"/>
  <c r="D174" i="4"/>
  <c r="D183" i="4"/>
  <c r="D173" i="4"/>
  <c r="D169" i="4"/>
  <c r="D187" i="4"/>
  <c r="D184" i="4"/>
  <c r="D168" i="4"/>
  <c r="D189" i="4"/>
  <c r="D186" i="4"/>
  <c r="D170" i="4"/>
  <c r="D167" i="4"/>
  <c r="D163" i="4"/>
  <c r="D180" i="4"/>
  <c r="D185" i="4"/>
  <c r="D166" i="4"/>
  <c r="D165" i="4"/>
  <c r="C3" i="4"/>
  <c r="D47" i="4" s="1"/>
  <c r="F14" i="2"/>
  <c r="S40" i="2"/>
  <c r="U40" i="2" s="1"/>
  <c r="Q46" i="2" s="1"/>
  <c r="K1" i="3" s="1"/>
  <c r="Q42" i="2"/>
  <c r="S42" i="2" s="1"/>
  <c r="D120" i="4"/>
  <c r="D118" i="4"/>
  <c r="D117" i="4"/>
  <c r="D114" i="4"/>
  <c r="D110" i="4"/>
  <c r="D106" i="4"/>
  <c r="D102" i="4"/>
  <c r="D98" i="4"/>
  <c r="D94" i="4"/>
  <c r="D90" i="4"/>
  <c r="D86" i="4"/>
  <c r="D119" i="4"/>
  <c r="D115" i="4"/>
  <c r="D111" i="4"/>
  <c r="D107" i="4"/>
  <c r="D103" i="4"/>
  <c r="D99" i="4"/>
  <c r="D95" i="4"/>
  <c r="D91" i="4"/>
  <c r="D87" i="4"/>
  <c r="D116" i="4"/>
  <c r="D112" i="4"/>
  <c r="D108" i="4"/>
  <c r="D104" i="4"/>
  <c r="D100" i="4"/>
  <c r="D96" i="4"/>
  <c r="D92" i="4"/>
  <c r="D88" i="4"/>
  <c r="D84" i="4"/>
  <c r="D113" i="4"/>
  <c r="D109" i="4"/>
  <c r="D105" i="4"/>
  <c r="D101" i="4"/>
  <c r="D97" i="4"/>
  <c r="D93" i="4"/>
  <c r="D89" i="4"/>
  <c r="D85" i="4"/>
  <c r="C53" i="4"/>
  <c r="B54" i="4"/>
  <c r="D120" i="3"/>
  <c r="F18" i="2"/>
  <c r="G18" i="2" s="1"/>
  <c r="F16" i="2"/>
  <c r="G16" i="2" s="1"/>
  <c r="D50" i="3"/>
  <c r="B161" i="3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C158" i="3"/>
  <c r="D158" i="3"/>
  <c r="D51" i="3"/>
  <c r="C51" i="3"/>
  <c r="C50" i="3"/>
  <c r="O22" i="2"/>
  <c r="N12" i="2"/>
  <c r="T4" i="2"/>
  <c r="V3" i="2"/>
  <c r="W3" i="2" s="1"/>
  <c r="V4" i="2"/>
  <c r="W4" i="2" s="1"/>
  <c r="V5" i="2"/>
  <c r="W5" i="2" s="1"/>
  <c r="Z6" i="2"/>
  <c r="P3" i="2"/>
  <c r="V6" i="2"/>
  <c r="W6" i="2" s="1"/>
  <c r="T7" i="2"/>
  <c r="AA5" i="2"/>
  <c r="Z5" i="2"/>
  <c r="T5" i="2"/>
  <c r="T6" i="2"/>
  <c r="D54" i="4" l="1"/>
  <c r="D52" i="4"/>
  <c r="D53" i="4"/>
  <c r="D51" i="4"/>
  <c r="R22" i="2"/>
  <c r="G12" i="2"/>
  <c r="D50" i="4"/>
  <c r="D48" i="4"/>
  <c r="D46" i="4"/>
  <c r="D49" i="4"/>
  <c r="B55" i="4"/>
  <c r="C54" i="4"/>
  <c r="V9" i="2"/>
  <c r="R18" i="2"/>
  <c r="R20" i="2"/>
  <c r="G14" i="2"/>
  <c r="R16" i="2" s="1"/>
  <c r="F24" i="2"/>
  <c r="N14" i="2"/>
  <c r="O14" i="2" s="1"/>
  <c r="P14" i="2" s="1"/>
  <c r="Q16" i="2" s="1"/>
  <c r="M14" i="2"/>
  <c r="I15" i="2"/>
  <c r="J15" i="2"/>
  <c r="K15" i="2" s="1"/>
  <c r="I17" i="2"/>
  <c r="J17" i="2"/>
  <c r="K17" i="2" s="1"/>
  <c r="N16" i="2"/>
  <c r="O16" i="2" s="1"/>
  <c r="P16" i="2" s="1"/>
  <c r="M16" i="2"/>
  <c r="D82" i="3"/>
  <c r="D46" i="3"/>
  <c r="D47" i="3"/>
  <c r="D48" i="3"/>
  <c r="D49" i="3"/>
  <c r="I19" i="2"/>
  <c r="M18" i="2"/>
  <c r="J19" i="2"/>
  <c r="K19" i="2" s="1"/>
  <c r="N18" i="2"/>
  <c r="O18" i="2" s="1"/>
  <c r="P18" i="2" s="1"/>
  <c r="Q20" i="2" s="1"/>
  <c r="O12" i="2"/>
  <c r="P22" i="2"/>
  <c r="B195" i="3"/>
  <c r="D194" i="3"/>
  <c r="C194" i="3"/>
  <c r="C52" i="3"/>
  <c r="D52" i="3"/>
  <c r="AB5" i="2"/>
  <c r="R14" i="2" l="1"/>
  <c r="S22" i="2"/>
  <c r="C55" i="4"/>
  <c r="B56" i="4"/>
  <c r="D55" i="4"/>
  <c r="S16" i="2"/>
  <c r="U16" i="2" s="1"/>
  <c r="Q18" i="2"/>
  <c r="S18" i="2" s="1"/>
  <c r="U18" i="2" s="1"/>
  <c r="S20" i="2"/>
  <c r="U20" i="2" s="1"/>
  <c r="P12" i="2"/>
  <c r="Q14" i="2" s="1"/>
  <c r="S14" i="2" s="1"/>
  <c r="U22" i="2"/>
  <c r="J4" i="4" s="1"/>
  <c r="B196" i="3"/>
  <c r="D195" i="3"/>
  <c r="C195" i="3"/>
  <c r="D53" i="3"/>
  <c r="C53" i="3"/>
  <c r="B57" i="4" l="1"/>
  <c r="C56" i="4"/>
  <c r="D56" i="4"/>
  <c r="U14" i="2"/>
  <c r="Q26" i="2" s="1"/>
  <c r="J3" i="4" s="1"/>
  <c r="B197" i="3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C196" i="3"/>
  <c r="D196" i="3"/>
  <c r="C54" i="3"/>
  <c r="D54" i="3"/>
  <c r="C57" i="4" l="1"/>
  <c r="B58" i="4"/>
  <c r="D57" i="4"/>
  <c r="C55" i="3"/>
  <c r="D55" i="3"/>
  <c r="B59" i="4" l="1"/>
  <c r="C58" i="4"/>
  <c r="D58" i="4"/>
  <c r="C56" i="3"/>
  <c r="D56" i="3"/>
  <c r="C59" i="4" l="1"/>
  <c r="B60" i="4"/>
  <c r="D59" i="4"/>
  <c r="D57" i="3"/>
  <c r="C57" i="3"/>
  <c r="B61" i="4" l="1"/>
  <c r="C60" i="4"/>
  <c r="D60" i="4"/>
  <c r="C58" i="3"/>
  <c r="D58" i="3"/>
  <c r="C61" i="4" l="1"/>
  <c r="B62" i="4"/>
  <c r="D61" i="4"/>
  <c r="D59" i="3"/>
  <c r="C59" i="3"/>
  <c r="B63" i="4" l="1"/>
  <c r="C62" i="4"/>
  <c r="D62" i="4"/>
  <c r="C60" i="3"/>
  <c r="D60" i="3"/>
  <c r="B64" i="4" l="1"/>
  <c r="C63" i="4"/>
  <c r="D63" i="4"/>
  <c r="C61" i="3"/>
  <c r="D61" i="3"/>
  <c r="B65" i="4" l="1"/>
  <c r="C64" i="4"/>
  <c r="D64" i="4"/>
  <c r="C62" i="3"/>
  <c r="D62" i="3"/>
  <c r="B66" i="4" l="1"/>
  <c r="C65" i="4"/>
  <c r="D65" i="4"/>
  <c r="D63" i="3"/>
  <c r="C63" i="3"/>
  <c r="B67" i="4" l="1"/>
  <c r="C66" i="4"/>
  <c r="D66" i="4"/>
  <c r="C64" i="3"/>
  <c r="D64" i="3"/>
  <c r="C67" i="4" l="1"/>
  <c r="B68" i="4"/>
  <c r="D67" i="4"/>
  <c r="C65" i="3"/>
  <c r="D65" i="3"/>
  <c r="B69" i="4" l="1"/>
  <c r="C68" i="4"/>
  <c r="D68" i="4"/>
  <c r="C66" i="3"/>
  <c r="D66" i="3"/>
  <c r="C69" i="4" l="1"/>
  <c r="B70" i="4"/>
  <c r="D69" i="4"/>
  <c r="D67" i="3"/>
  <c r="C67" i="3"/>
  <c r="B71" i="4" l="1"/>
  <c r="C70" i="4"/>
  <c r="D70" i="4"/>
  <c r="C68" i="3"/>
  <c r="D68" i="3"/>
  <c r="B72" i="4" l="1"/>
  <c r="C71" i="4"/>
  <c r="D71" i="4"/>
  <c r="C69" i="3"/>
  <c r="D69" i="3"/>
  <c r="B73" i="4" l="1"/>
  <c r="C72" i="4"/>
  <c r="D72" i="4"/>
  <c r="C70" i="3"/>
  <c r="D70" i="3"/>
  <c r="B74" i="4" l="1"/>
  <c r="C73" i="4"/>
  <c r="D73" i="4"/>
  <c r="D71" i="3"/>
  <c r="C71" i="3"/>
  <c r="B75" i="4" l="1"/>
  <c r="C74" i="4"/>
  <c r="D74" i="4"/>
  <c r="C72" i="3"/>
  <c r="D72" i="3"/>
  <c r="B76" i="4" l="1"/>
  <c r="C75" i="4"/>
  <c r="D75" i="4"/>
  <c r="C73" i="3"/>
  <c r="D73" i="3"/>
  <c r="B77" i="4" l="1"/>
  <c r="C76" i="4"/>
  <c r="D76" i="4"/>
  <c r="C74" i="3"/>
  <c r="D74" i="3"/>
  <c r="C77" i="4" l="1"/>
  <c r="B78" i="4"/>
  <c r="D77" i="4"/>
  <c r="D75" i="3"/>
  <c r="C75" i="3"/>
  <c r="B79" i="4" l="1"/>
  <c r="C78" i="4"/>
  <c r="D78" i="4"/>
  <c r="C76" i="3"/>
  <c r="D76" i="3"/>
  <c r="B80" i="4" l="1"/>
  <c r="C79" i="4"/>
  <c r="D79" i="4"/>
  <c r="D77" i="3"/>
  <c r="C77" i="3"/>
  <c r="B81" i="4" l="1"/>
  <c r="C80" i="4"/>
  <c r="D80" i="4"/>
  <c r="C78" i="3"/>
  <c r="D78" i="3"/>
  <c r="B82" i="4" l="1"/>
  <c r="C81" i="4"/>
  <c r="D81" i="4"/>
  <c r="C79" i="3"/>
  <c r="D79" i="3"/>
  <c r="C82" i="4" l="1"/>
  <c r="D82" i="4"/>
  <c r="C80" i="3"/>
  <c r="D80" i="3"/>
  <c r="D81" i="3" l="1"/>
  <c r="C81" i="3"/>
  <c r="D84" i="3" l="1"/>
  <c r="C84" i="3"/>
  <c r="C85" i="3" l="1"/>
  <c r="D85" i="3"/>
  <c r="C86" i="3" l="1"/>
  <c r="D86" i="3"/>
  <c r="C87" i="3" l="1"/>
  <c r="D87" i="3"/>
  <c r="C88" i="3" l="1"/>
  <c r="D88" i="3"/>
  <c r="C89" i="3" l="1"/>
  <c r="D89" i="3"/>
  <c r="C90" i="3" l="1"/>
  <c r="D90" i="3"/>
  <c r="C91" i="3" l="1"/>
  <c r="D91" i="3"/>
  <c r="C92" i="3" l="1"/>
  <c r="D92" i="3"/>
  <c r="C93" i="3" l="1"/>
  <c r="D93" i="3"/>
  <c r="C94" i="3" l="1"/>
  <c r="D94" i="3"/>
  <c r="C95" i="3" l="1"/>
  <c r="D95" i="3"/>
  <c r="C96" i="3" l="1"/>
  <c r="D96" i="3"/>
  <c r="C97" i="3" l="1"/>
  <c r="D97" i="3"/>
  <c r="C98" i="3" l="1"/>
  <c r="D98" i="3"/>
  <c r="C99" i="3" l="1"/>
  <c r="D99" i="3"/>
  <c r="C100" i="3" l="1"/>
  <c r="D100" i="3"/>
  <c r="C101" i="3" l="1"/>
  <c r="D101" i="3"/>
  <c r="C102" i="3" l="1"/>
  <c r="D102" i="3"/>
  <c r="C103" i="3" l="1"/>
  <c r="D103" i="3"/>
  <c r="C104" i="3" l="1"/>
  <c r="D104" i="3"/>
  <c r="C105" i="3" l="1"/>
  <c r="D105" i="3"/>
  <c r="C106" i="3" l="1"/>
  <c r="D106" i="3"/>
  <c r="C107" i="3" l="1"/>
  <c r="D107" i="3"/>
  <c r="C108" i="3" l="1"/>
  <c r="D108" i="3"/>
  <c r="C109" i="3" l="1"/>
  <c r="D109" i="3"/>
  <c r="C110" i="3" l="1"/>
  <c r="D110" i="3"/>
  <c r="C111" i="3" l="1"/>
  <c r="D111" i="3"/>
  <c r="C112" i="3" l="1"/>
  <c r="D112" i="3"/>
  <c r="C113" i="3" l="1"/>
  <c r="D113" i="3"/>
  <c r="C114" i="3" l="1"/>
  <c r="D114" i="3"/>
  <c r="C115" i="3" l="1"/>
  <c r="D115" i="3"/>
  <c r="C116" i="3" l="1"/>
  <c r="D116" i="3"/>
  <c r="C117" i="3" l="1"/>
  <c r="D117" i="3"/>
  <c r="C118" i="3" l="1"/>
  <c r="D118" i="3"/>
  <c r="C119" i="3" l="1"/>
  <c r="D119" i="3"/>
  <c r="C122" i="3" l="1"/>
  <c r="D122" i="3"/>
  <c r="C123" i="3" l="1"/>
  <c r="D123" i="3"/>
  <c r="C124" i="3" l="1"/>
  <c r="D124" i="3"/>
  <c r="C125" i="3" l="1"/>
  <c r="D125" i="3"/>
  <c r="C126" i="3" l="1"/>
  <c r="D126" i="3"/>
  <c r="C127" i="3" l="1"/>
  <c r="D127" i="3"/>
  <c r="C128" i="3" l="1"/>
  <c r="D128" i="3"/>
  <c r="C129" i="3" l="1"/>
  <c r="D129" i="3"/>
  <c r="C130" i="3" l="1"/>
  <c r="D130" i="3"/>
  <c r="C131" i="3" l="1"/>
  <c r="D131" i="3"/>
  <c r="C132" i="3" l="1"/>
  <c r="D132" i="3"/>
  <c r="C133" i="3" l="1"/>
  <c r="D133" i="3"/>
  <c r="C134" i="3" l="1"/>
  <c r="D134" i="3"/>
  <c r="C135" i="3" l="1"/>
  <c r="D135" i="3"/>
  <c r="C136" i="3" l="1"/>
  <c r="D136" i="3"/>
  <c r="C137" i="3" l="1"/>
  <c r="D137" i="3"/>
  <c r="C138" i="3" l="1"/>
  <c r="D138" i="3"/>
  <c r="C139" i="3" l="1"/>
  <c r="D139" i="3"/>
  <c r="C140" i="3" l="1"/>
  <c r="D140" i="3"/>
  <c r="C141" i="3" l="1"/>
  <c r="D141" i="3"/>
  <c r="C142" i="3" l="1"/>
  <c r="D142" i="3"/>
  <c r="C143" i="3" l="1"/>
  <c r="D143" i="3"/>
  <c r="C144" i="3" l="1"/>
  <c r="D144" i="3"/>
  <c r="C145" i="3" l="1"/>
  <c r="D145" i="3"/>
  <c r="C146" i="3" l="1"/>
  <c r="D146" i="3"/>
  <c r="C147" i="3" l="1"/>
  <c r="D147" i="3"/>
  <c r="C148" i="3" l="1"/>
  <c r="D148" i="3"/>
  <c r="C149" i="3" l="1"/>
  <c r="D149" i="3"/>
  <c r="C150" i="3" l="1"/>
  <c r="D150" i="3"/>
  <c r="C151" i="3" l="1"/>
  <c r="D151" i="3"/>
  <c r="C152" i="3" l="1"/>
  <c r="D152" i="3"/>
  <c r="C153" i="3" l="1"/>
  <c r="D153" i="3"/>
  <c r="C154" i="3" l="1"/>
  <c r="D154" i="3"/>
  <c r="C155" i="3" l="1"/>
  <c r="D155" i="3"/>
  <c r="C156" i="3" l="1"/>
  <c r="D156" i="3"/>
  <c r="C160" i="3" l="1"/>
  <c r="D160" i="3"/>
  <c r="C161" i="3" l="1"/>
  <c r="D161" i="3"/>
  <c r="C162" i="3" l="1"/>
  <c r="D162" i="3"/>
  <c r="C163" i="3" l="1"/>
  <c r="D163" i="3"/>
  <c r="C164" i="3" l="1"/>
  <c r="D164" i="3"/>
  <c r="C165" i="3" l="1"/>
  <c r="D165" i="3"/>
  <c r="C166" i="3" l="1"/>
  <c r="D166" i="3"/>
  <c r="C167" i="3" l="1"/>
  <c r="D167" i="3"/>
  <c r="C168" i="3" l="1"/>
  <c r="D168" i="3"/>
  <c r="C169" i="3" l="1"/>
  <c r="D169" i="3"/>
  <c r="C170" i="3" l="1"/>
  <c r="D170" i="3"/>
  <c r="C171" i="3" l="1"/>
  <c r="D171" i="3"/>
  <c r="C172" i="3" l="1"/>
  <c r="D172" i="3"/>
  <c r="C173" i="3" l="1"/>
  <c r="D173" i="3"/>
  <c r="C174" i="3" l="1"/>
  <c r="D174" i="3"/>
  <c r="C175" i="3" l="1"/>
  <c r="D175" i="3"/>
  <c r="C176" i="3" l="1"/>
  <c r="D176" i="3"/>
  <c r="C177" i="3" l="1"/>
  <c r="D177" i="3"/>
  <c r="C178" i="3" l="1"/>
  <c r="D178" i="3"/>
  <c r="C179" i="3" l="1"/>
  <c r="D179" i="3"/>
  <c r="C180" i="3" l="1"/>
  <c r="D180" i="3"/>
  <c r="C181" i="3" l="1"/>
  <c r="D181" i="3"/>
  <c r="C182" i="3" l="1"/>
  <c r="D182" i="3"/>
  <c r="C183" i="3" l="1"/>
  <c r="D183" i="3"/>
  <c r="C184" i="3" l="1"/>
  <c r="D184" i="3"/>
  <c r="C185" i="3" l="1"/>
  <c r="D185" i="3"/>
  <c r="C186" i="3" l="1"/>
  <c r="D186" i="3"/>
  <c r="C187" i="3" l="1"/>
  <c r="D187" i="3"/>
  <c r="C188" i="3" l="1"/>
  <c r="D188" i="3"/>
  <c r="C189" i="3" l="1"/>
  <c r="D189" i="3"/>
  <c r="C190" i="3" l="1"/>
  <c r="D190" i="3"/>
  <c r="C191" i="3" l="1"/>
  <c r="D191" i="3"/>
  <c r="C192" i="3" l="1"/>
  <c r="D192" i="3"/>
  <c r="C193" i="3" l="1"/>
  <c r="D193" i="3"/>
  <c r="B293" i="3" l="1"/>
  <c r="B294" i="3" l="1"/>
  <c r="B295" i="3" l="1"/>
  <c r="B296" i="3" l="1"/>
  <c r="B297" i="3" l="1"/>
  <c r="B298" i="3" l="1"/>
  <c r="B299" i="3" l="1"/>
  <c r="B300" i="3" l="1"/>
  <c r="B301" i="3" l="1"/>
  <c r="B302" i="3" l="1"/>
  <c r="B303" i="3" l="1"/>
  <c r="B304" i="3" l="1"/>
  <c r="B305" i="3" l="1"/>
  <c r="B306" i="3" l="1"/>
  <c r="B307" i="3" l="1"/>
  <c r="B308" i="3" l="1"/>
  <c r="B309" i="3" l="1"/>
  <c r="B310" i="3" l="1"/>
  <c r="B311" i="3" l="1"/>
  <c r="B312" i="3" l="1"/>
  <c r="B313" i="3" l="1"/>
  <c r="B314" i="3" l="1"/>
  <c r="B315" i="3" l="1"/>
  <c r="B316" i="3" l="1"/>
  <c r="B317" i="3" l="1"/>
  <c r="B318" i="3" l="1"/>
  <c r="B319" i="3" l="1"/>
  <c r="B320" i="3" l="1"/>
  <c r="B321" i="3" l="1"/>
  <c r="B322" i="3" l="1"/>
  <c r="B323" i="3" l="1"/>
  <c r="B324" i="3" l="1"/>
  <c r="B325" i="3" l="1"/>
  <c r="B326" i="3" l="1"/>
  <c r="B327" i="3" l="1"/>
  <c r="B328" i="3" l="1"/>
  <c r="B329" i="3" l="1"/>
  <c r="B330" i="3" l="1"/>
  <c r="B331" i="3" l="1"/>
  <c r="B332" i="3" l="1"/>
  <c r="B333" i="3" l="1"/>
  <c r="B334" i="3" l="1"/>
  <c r="B335" i="3" l="1"/>
  <c r="B336" i="3" l="1"/>
  <c r="B337" i="3" l="1"/>
  <c r="B338" i="3" l="1"/>
  <c r="B339" i="3" l="1"/>
  <c r="B340" i="3" l="1"/>
  <c r="B341" i="3" l="1"/>
  <c r="B342" i="3" l="1"/>
  <c r="B343" i="3" l="1"/>
  <c r="B344" i="3" l="1"/>
  <c r="B345" i="3" l="1"/>
  <c r="B346" i="3" l="1"/>
  <c r="B347" i="3" l="1"/>
  <c r="B348" i="3" l="1"/>
  <c r="B349" i="3" l="1"/>
  <c r="B350" i="3" l="1"/>
  <c r="B351" i="3" l="1"/>
  <c r="B352" i="3" l="1"/>
  <c r="B353" i="3" l="1"/>
  <c r="B354" i="3" l="1"/>
  <c r="B355" i="3" l="1"/>
  <c r="B356" i="3" l="1"/>
  <c r="B357" i="3" l="1"/>
  <c r="B358" i="3" l="1"/>
  <c r="B359" i="3" l="1"/>
  <c r="B360" i="3" l="1"/>
  <c r="B361" i="3" l="1"/>
  <c r="B362" i="3" l="1"/>
  <c r="B363" i="3" l="1"/>
  <c r="B364" i="3" l="1"/>
  <c r="B365" i="3" l="1"/>
  <c r="B366" i="3" l="1"/>
  <c r="B367" i="3" l="1"/>
  <c r="B368" i="3" l="1"/>
  <c r="B369" i="3" l="1"/>
  <c r="B370" i="3" l="1"/>
  <c r="B371" i="3" l="1"/>
  <c r="B372" i="3" l="1"/>
  <c r="B373" i="3" l="1"/>
  <c r="B374" i="3" l="1"/>
  <c r="B375" i="3" l="1"/>
  <c r="B376" i="3" l="1"/>
  <c r="B377" i="3" l="1"/>
  <c r="B378" i="3" l="1"/>
  <c r="B379" i="3" l="1"/>
  <c r="B380" i="3" l="1"/>
  <c r="B381" i="3" l="1"/>
  <c r="B382" i="3" l="1"/>
  <c r="B383" i="3" l="1"/>
  <c r="B384" i="3" l="1"/>
  <c r="B385" i="3" l="1"/>
  <c r="B386" i="3" l="1"/>
  <c r="B387" i="3" l="1"/>
  <c r="B388" i="3" l="1"/>
  <c r="B389" i="3" l="1"/>
  <c r="B390" i="3" l="1"/>
  <c r="B391" i="3" l="1"/>
  <c r="B392" i="3" l="1"/>
  <c r="B393" i="3" l="1"/>
  <c r="B394" i="3" l="1"/>
  <c r="B395" i="3" l="1"/>
  <c r="B396" i="3" l="1"/>
  <c r="B397" i="3" l="1"/>
  <c r="B398" i="3" l="1"/>
  <c r="B399" i="3" l="1"/>
  <c r="B400" i="3" l="1"/>
  <c r="B401" i="3" l="1"/>
  <c r="B402" i="3" l="1"/>
  <c r="B403" i="3" l="1"/>
  <c r="B404" i="3" l="1"/>
  <c r="B405" i="3" l="1"/>
  <c r="B406" i="3" l="1"/>
  <c r="B407" i="3" l="1"/>
  <c r="B408" i="3" l="1"/>
  <c r="B409" i="3" l="1"/>
  <c r="B410" i="3" l="1"/>
  <c r="B411" i="3" l="1"/>
  <c r="B412" i="3" l="1"/>
  <c r="B413" i="3" l="1"/>
  <c r="B414" i="3" l="1"/>
  <c r="B415" i="3" l="1"/>
  <c r="B416" i="3" l="1"/>
  <c r="B417" i="3" l="1"/>
  <c r="B418" i="3" l="1"/>
  <c r="B419" i="3" l="1"/>
  <c r="B420" i="3" l="1"/>
  <c r="B421" i="3" l="1"/>
  <c r="B422" i="3" l="1"/>
  <c r="B423" i="3" l="1"/>
  <c r="B424" i="3" l="1"/>
  <c r="B425" i="3" l="1"/>
  <c r="B426" i="3" l="1"/>
  <c r="B427" i="3" l="1"/>
  <c r="B428" i="3" l="1"/>
  <c r="B429" i="3" l="1"/>
  <c r="B430" i="3" l="1"/>
  <c r="B431" i="3" l="1"/>
  <c r="B432" i="3" l="1"/>
  <c r="B433" i="3" l="1"/>
  <c r="B434" i="3" l="1"/>
  <c r="B435" i="3" l="1"/>
  <c r="B436" i="3" l="1"/>
  <c r="B437" i="3" l="1"/>
  <c r="B438" i="3" l="1"/>
  <c r="B439" i="3" l="1"/>
  <c r="B440" i="3" l="1"/>
  <c r="B441" i="3" l="1"/>
  <c r="B442" i="3" l="1"/>
  <c r="B443" i="3" l="1"/>
  <c r="B444" i="3" l="1"/>
  <c r="B445" i="3" l="1"/>
  <c r="B446" i="3" l="1"/>
  <c r="B447" i="3" l="1"/>
  <c r="B448" i="3" l="1"/>
  <c r="B449" i="3" l="1"/>
  <c r="B450" i="3" l="1"/>
  <c r="B451" i="3" l="1"/>
  <c r="B452" i="3" l="1"/>
  <c r="B453" i="3" l="1"/>
  <c r="B454" i="3" l="1"/>
  <c r="B455" i="3" l="1"/>
  <c r="B456" i="3" l="1"/>
  <c r="B457" i="3" l="1"/>
  <c r="B458" i="3" l="1"/>
  <c r="B459" i="3" l="1"/>
  <c r="B460" i="3" l="1"/>
  <c r="B461" i="3" l="1"/>
  <c r="B462" i="3" l="1"/>
  <c r="B463" i="3" l="1"/>
  <c r="B464" i="3" l="1"/>
  <c r="B465" i="3" l="1"/>
  <c r="B466" i="3" l="1"/>
  <c r="B467" i="3" l="1"/>
  <c r="B468" i="3" l="1"/>
  <c r="B469" i="3" l="1"/>
  <c r="B470" i="3" l="1"/>
  <c r="B471" i="3" l="1"/>
  <c r="B472" i="3" l="1"/>
  <c r="B473" i="3" l="1"/>
  <c r="B474" i="3" l="1"/>
  <c r="B475" i="3" l="1"/>
  <c r="B476" i="3" l="1"/>
  <c r="B477" i="3" l="1"/>
  <c r="B478" i="3" l="1"/>
  <c r="B479" i="3" l="1"/>
  <c r="B480" i="3" l="1"/>
  <c r="B481" i="3" l="1"/>
  <c r="B482" i="3" l="1"/>
  <c r="B483" i="3" l="1"/>
  <c r="B484" i="3" l="1"/>
  <c r="B485" i="3" l="1"/>
  <c r="B486" i="3" l="1"/>
  <c r="B487" i="3" l="1"/>
  <c r="B488" i="3" l="1"/>
  <c r="B489" i="3" l="1"/>
  <c r="B490" i="3" l="1"/>
  <c r="B491" i="3" l="1"/>
  <c r="B492" i="3" l="1"/>
  <c r="B493" i="3" l="1"/>
  <c r="B494" i="3" l="1"/>
  <c r="B495" i="3" l="1"/>
  <c r="B496" i="3" l="1"/>
  <c r="B497" i="3" l="1"/>
  <c r="B498" i="3" l="1"/>
  <c r="B499" i="3" l="1"/>
  <c r="B500" i="3" l="1"/>
  <c r="B501" i="3" l="1"/>
  <c r="B502" i="3" l="1"/>
  <c r="B503" i="3" l="1"/>
  <c r="B504" i="3" l="1"/>
  <c r="B505" i="3" l="1"/>
  <c r="B506" i="3" l="1"/>
  <c r="B507" i="3" l="1"/>
  <c r="B508" i="3" l="1"/>
  <c r="B509" i="3" l="1"/>
  <c r="B510" i="3" l="1"/>
  <c r="B511" i="3" l="1"/>
  <c r="B512" i="3" l="1"/>
  <c r="B513" i="3" l="1"/>
  <c r="B514" i="3" l="1"/>
  <c r="B515" i="3" l="1"/>
  <c r="B516" i="3" l="1"/>
  <c r="B517" i="3" l="1"/>
  <c r="B518" i="3" l="1"/>
  <c r="B519" i="3" l="1"/>
  <c r="B520" i="3" l="1"/>
  <c r="B521" i="3" l="1"/>
  <c r="B522" i="3" l="1"/>
  <c r="B523" i="3" l="1"/>
  <c r="B524" i="3" l="1"/>
  <c r="B525" i="3" l="1"/>
  <c r="B526" i="3" l="1"/>
  <c r="B527" i="3" l="1"/>
  <c r="B528" i="3" l="1"/>
  <c r="B529" i="3" l="1"/>
  <c r="B530" i="3" l="1"/>
  <c r="B531" i="3" l="1"/>
  <c r="B532" i="3" l="1"/>
  <c r="B533" i="3" l="1"/>
  <c r="B534" i="3" l="1"/>
  <c r="B535" i="3" l="1"/>
  <c r="B536" i="3" l="1"/>
  <c r="B537" i="3" l="1"/>
  <c r="B538" i="3" l="1"/>
  <c r="B539" i="3" l="1"/>
  <c r="B540" i="3" l="1"/>
  <c r="B541" i="3" l="1"/>
  <c r="B542" i="3" l="1"/>
  <c r="B543" i="3" l="1"/>
  <c r="B544" i="3" l="1"/>
  <c r="B545" i="3" l="1"/>
  <c r="B546" i="3" l="1"/>
  <c r="B547" i="3" l="1"/>
  <c r="B548" i="3" l="1"/>
  <c r="B549" i="3" l="1"/>
  <c r="B550" i="3" l="1"/>
  <c r="B551" i="3" l="1"/>
  <c r="B552" i="3" l="1"/>
  <c r="B553" i="3" l="1"/>
  <c r="B554" i="3" l="1"/>
  <c r="B555" i="3" l="1"/>
  <c r="B556" i="3" l="1"/>
  <c r="B557" i="3" l="1"/>
  <c r="B558" i="3" l="1"/>
  <c r="B559" i="3" l="1"/>
</calcChain>
</file>

<file path=xl/comments1.xml><?xml version="1.0" encoding="utf-8"?>
<comments xmlns="http://schemas.openxmlformats.org/spreadsheetml/2006/main">
  <authors>
    <author>Richard Clutterbuck</author>
  </authors>
  <commentList>
    <comment ref="F13" authorId="0">
      <text>
        <r>
          <rPr>
            <b/>
            <sz val="9"/>
            <color indexed="81"/>
            <rFont val="Tahoma"/>
            <family val="2"/>
          </rPr>
          <t>Richard Clutterbuck:</t>
        </r>
        <r>
          <rPr>
            <sz val="9"/>
            <color indexed="81"/>
            <rFont val="Tahoma"/>
            <family val="2"/>
          </rPr>
          <t xml:space="preserve">
Angle this pulley too the next
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Richard Clutterbuck:</t>
        </r>
        <r>
          <rPr>
            <sz val="9"/>
            <color indexed="81"/>
            <rFont val="Tahoma"/>
            <family val="2"/>
          </rPr>
          <t xml:space="preserve">
Angle of CD to the global cooordinates
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Richard Clutterbuck:</t>
        </r>
        <r>
          <rPr>
            <sz val="9"/>
            <color indexed="81"/>
            <rFont val="Tahoma"/>
            <family val="2"/>
          </rPr>
          <t xml:space="preserve">
Is this the larger or smaller pulley-- affects if the ias is wrap or non wrap
</t>
        </r>
      </text>
    </comment>
    <comment ref="P14" authorId="0">
      <text>
        <r>
          <rPr>
            <b/>
            <sz val="9"/>
            <color indexed="81"/>
            <rFont val="Tahoma"/>
            <family val="2"/>
          </rPr>
          <t>Richard Clutterbuck:</t>
        </r>
        <r>
          <rPr>
            <sz val="9"/>
            <color indexed="81"/>
            <rFont val="Tahoma"/>
            <family val="2"/>
          </rPr>
          <t xml:space="preserve">
(non wrap) from pulley 1 to 2
</t>
        </r>
      </text>
    </comment>
    <comment ref="Q14" authorId="0">
      <text>
        <r>
          <rPr>
            <b/>
            <sz val="9"/>
            <color indexed="81"/>
            <rFont val="Tahoma"/>
            <family val="2"/>
          </rPr>
          <t>Richard Clutterbuck:</t>
        </r>
        <r>
          <rPr>
            <sz val="9"/>
            <color indexed="81"/>
            <rFont val="Tahoma"/>
            <family val="2"/>
          </rPr>
          <t xml:space="preserve">
from the 5 - 1 belt wrap
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>Richard Clutterbuck:</t>
        </r>
        <r>
          <rPr>
            <sz val="9"/>
            <color indexed="81"/>
            <rFont val="Tahoma"/>
            <family val="2"/>
          </rPr>
          <t xml:space="preserve">
non wrap from pulley 2 - 3
`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Richard Clutterbuck:</t>
        </r>
        <r>
          <rPr>
            <sz val="9"/>
            <color indexed="81"/>
            <rFont val="Tahoma"/>
            <family val="2"/>
          </rPr>
          <t xml:space="preserve">
Angle this pulley too the next
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Richard Clutterbuck:</t>
        </r>
        <r>
          <rPr>
            <sz val="9"/>
            <color indexed="81"/>
            <rFont val="Tahoma"/>
            <family val="2"/>
          </rPr>
          <t xml:space="preserve">
Angle of CD to the global cooordinates
</t>
        </r>
      </text>
    </comment>
    <comment ref="O33" authorId="0">
      <text>
        <r>
          <rPr>
            <b/>
            <sz val="9"/>
            <color indexed="81"/>
            <rFont val="Tahoma"/>
            <family val="2"/>
          </rPr>
          <t>Richard Clutterbuck:</t>
        </r>
        <r>
          <rPr>
            <sz val="9"/>
            <color indexed="81"/>
            <rFont val="Tahoma"/>
            <family val="2"/>
          </rPr>
          <t xml:space="preserve">
Is this the larger or smaller pulley-- affects if the ias is wrap or non wrap
</t>
        </r>
      </text>
    </comment>
    <comment ref="P34" authorId="0">
      <text>
        <r>
          <rPr>
            <b/>
            <sz val="9"/>
            <color indexed="81"/>
            <rFont val="Tahoma"/>
            <family val="2"/>
          </rPr>
          <t>Richard Clutterbuck:</t>
        </r>
        <r>
          <rPr>
            <sz val="9"/>
            <color indexed="81"/>
            <rFont val="Tahoma"/>
            <family val="2"/>
          </rPr>
          <t xml:space="preserve">
(non wrap) from pulley 1 to 2
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Richard Clutterbuck:</t>
        </r>
        <r>
          <rPr>
            <sz val="9"/>
            <color indexed="81"/>
            <rFont val="Tahoma"/>
            <family val="2"/>
          </rPr>
          <t xml:space="preserve">
from the 4 - 1 belt wrap
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Richard Clutterbuck:</t>
        </r>
        <r>
          <rPr>
            <sz val="9"/>
            <color indexed="81"/>
            <rFont val="Tahoma"/>
            <family val="2"/>
          </rPr>
          <t xml:space="preserve">
non wrap from pulley 2 - 3
`</t>
        </r>
      </text>
    </comment>
  </commentList>
</comments>
</file>

<file path=xl/sharedStrings.xml><?xml version="1.0" encoding="utf-8"?>
<sst xmlns="http://schemas.openxmlformats.org/spreadsheetml/2006/main" count="152" uniqueCount="89">
  <si>
    <t xml:space="preserve">GT2 </t>
  </si>
  <si>
    <t xml:space="preserve">Pitch </t>
  </si>
  <si>
    <t>Tooth</t>
  </si>
  <si>
    <t>L=square Root[Cd squared-(R1-R2)Squared]</t>
  </si>
  <si>
    <t>L=square Root[Cd squared-(R1+R2)Squared]</t>
  </si>
  <si>
    <t>Crossing</t>
  </si>
  <si>
    <t>Not crossing</t>
  </si>
  <si>
    <t>Wrap= 360-2*intercept angle</t>
  </si>
  <si>
    <t xml:space="preserve">From </t>
  </si>
  <si>
    <t>Computer aided design of multiple pulley timing belt drives Gary Matson</t>
  </si>
  <si>
    <t>http://scholarworks.rit.edu/cgi/viewcontent.cgi?article=8309&amp;context=theses</t>
  </si>
  <si>
    <t xml:space="preserve">Cd = center distance </t>
  </si>
  <si>
    <r>
      <t>Intercept angle= Cos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[(R1+R2)/Cd]</t>
    </r>
  </si>
  <si>
    <r>
      <t>Intercept angle= Cos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[(R1-R2)/Cd]</t>
    </r>
  </si>
  <si>
    <t>(page 18)</t>
  </si>
  <si>
    <t>X</t>
  </si>
  <si>
    <t>Pully no</t>
  </si>
  <si>
    <t>Rad</t>
  </si>
  <si>
    <t>Diffx2</t>
  </si>
  <si>
    <t>Diffy2</t>
  </si>
  <si>
    <t>Cd</t>
  </si>
  <si>
    <t>Crossing?</t>
  </si>
  <si>
    <t>y</t>
  </si>
  <si>
    <t>n</t>
  </si>
  <si>
    <t>Belt Length</t>
  </si>
  <si>
    <t>Belt Straight Length</t>
  </si>
  <si>
    <t xml:space="preserve">Crossed </t>
  </si>
  <si>
    <t>Length</t>
  </si>
  <si>
    <t>IA</t>
  </si>
  <si>
    <t>Angle of CD</t>
  </si>
  <si>
    <t>Pullley, Belt total Wrap Angle</t>
  </si>
  <si>
    <t>Selected</t>
  </si>
  <si>
    <t>Wrap Length</t>
  </si>
  <si>
    <t>Y(horiz)</t>
  </si>
  <si>
    <t>ok</t>
  </si>
  <si>
    <t>IAC</t>
  </si>
  <si>
    <t>IAS</t>
  </si>
  <si>
    <t>LC</t>
  </si>
  <si>
    <t>LS</t>
  </si>
  <si>
    <t>"2-3</t>
  </si>
  <si>
    <t>"3-4</t>
  </si>
  <si>
    <t>"1-2</t>
  </si>
  <si>
    <t>"4-1</t>
  </si>
  <si>
    <t>Index</t>
  </si>
  <si>
    <t>CDA</t>
  </si>
  <si>
    <t>WrapC</t>
  </si>
  <si>
    <t>Wraps</t>
  </si>
  <si>
    <t>pulley to pulley angles are referenced to horizontal in the paper</t>
  </si>
  <si>
    <t>Intercept Angle (crossing)</t>
  </si>
  <si>
    <t>Intercept angle (straight)</t>
  </si>
  <si>
    <t>Note- intercept angle is always the "unwound" part of the pulley for crossed</t>
  </si>
  <si>
    <t>But for straight, the smaller pulley's angle defines the "wound" part</t>
  </si>
  <si>
    <t xml:space="preserve"> Pulleys</t>
  </si>
  <si>
    <t>Belt 1-2</t>
  </si>
  <si>
    <t>Belt 2-3</t>
  </si>
  <si>
    <t>Belt 3-4</t>
  </si>
  <si>
    <t>Belt 4-5</t>
  </si>
  <si>
    <t>Belt 5-1</t>
  </si>
  <si>
    <t xml:space="preserve"> </t>
  </si>
  <si>
    <t>BELT CALCULATIONS</t>
  </si>
  <si>
    <t xml:space="preserve">NON Wrapped Pulley part Calcs </t>
  </si>
  <si>
    <t>IS (non wrapped) with Check for smaller</t>
  </si>
  <si>
    <t xml:space="preserve">repeat belt </t>
  </si>
  <si>
    <t>CDANGLE</t>
  </si>
  <si>
    <t>1 repeat</t>
  </si>
  <si>
    <t>IAStraight</t>
  </si>
  <si>
    <t>IACrossing</t>
  </si>
  <si>
    <t>NON Wrap IA this to next</t>
  </si>
  <si>
    <t>NR prev to this</t>
  </si>
  <si>
    <t>CDA difference</t>
  </si>
  <si>
    <t>Center distance this pulley to next</t>
  </si>
  <si>
    <t>TOTAL Length</t>
  </si>
  <si>
    <t>Repeat data from last pulley</t>
  </si>
  <si>
    <t>Radius</t>
  </si>
  <si>
    <t>Angle (deg)</t>
  </si>
  <si>
    <t>x</t>
  </si>
  <si>
    <t>Center x</t>
  </si>
  <si>
    <t>center y</t>
  </si>
  <si>
    <t>TOT WRAP deg</t>
  </si>
  <si>
    <t>Belt 4-1</t>
  </si>
  <si>
    <t>Height</t>
  </si>
  <si>
    <t>X(vert)</t>
  </si>
  <si>
    <t>width</t>
  </si>
  <si>
    <t xml:space="preserve">Wrap on pulley 2 </t>
  </si>
  <si>
    <t>Belt length</t>
  </si>
  <si>
    <t>belt length</t>
  </si>
  <si>
    <t>Check for flang inteference</t>
  </si>
  <si>
    <t>(CD2-5) - rad 5 and 2</t>
  </si>
  <si>
    <t>Wrap on big pulley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</si>
</sst>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2" fontId="0" fillId="0" borderId="0" xfId="0" applyNumberFormat="1"/>
    <xf numFmtId="2" fontId="0" fillId="0" borderId="3" xfId="0" applyNumberFormat="1" applyBorder="1"/>
    <xf numFmtId="2" fontId="0" fillId="0" borderId="0" xfId="0" applyNumberFormat="1" applyBorder="1"/>
    <xf numFmtId="2" fontId="0" fillId="0" borderId="8" xfId="0" applyNumberFormat="1" applyBorder="1"/>
    <xf numFmtId="0" fontId="0" fillId="0" borderId="10" xfId="0" applyBorder="1"/>
    <xf numFmtId="0" fontId="0" fillId="0" borderId="11" xfId="0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0" xfId="0" applyNumberFormat="1" applyFill="1" applyBorder="1"/>
    <xf numFmtId="0" fontId="0" fillId="0" borderId="0" xfId="0" applyBorder="1"/>
    <xf numFmtId="0" fontId="0" fillId="0" borderId="4" xfId="0" applyBorder="1"/>
    <xf numFmtId="2" fontId="7" fillId="3" borderId="2" xfId="0" applyNumberFormat="1" applyFont="1" applyFill="1" applyBorder="1"/>
    <xf numFmtId="2" fontId="7" fillId="3" borderId="3" xfId="0" applyNumberFormat="1" applyFont="1" applyFill="1" applyBorder="1"/>
    <xf numFmtId="0" fontId="7" fillId="3" borderId="4" xfId="0" applyFont="1" applyFill="1" applyBorder="1"/>
    <xf numFmtId="2" fontId="7" fillId="3" borderId="5" xfId="0" applyNumberFormat="1" applyFont="1" applyFill="1" applyBorder="1"/>
    <xf numFmtId="2" fontId="7" fillId="3" borderId="0" xfId="0" applyNumberFormat="1" applyFont="1" applyFill="1" applyBorder="1"/>
    <xf numFmtId="2" fontId="7" fillId="3" borderId="7" xfId="0" applyNumberFormat="1" applyFont="1" applyFill="1" applyBorder="1"/>
    <xf numFmtId="2" fontId="7" fillId="3" borderId="8" xfId="0" applyNumberFormat="1" applyFont="1" applyFill="1" applyBorder="1"/>
    <xf numFmtId="2" fontId="7" fillId="3" borderId="10" xfId="0" applyNumberFormat="1" applyFont="1" applyFill="1" applyBorder="1"/>
    <xf numFmtId="2" fontId="7" fillId="3" borderId="11" xfId="0" applyNumberFormat="1" applyFont="1" applyFill="1" applyBorder="1"/>
    <xf numFmtId="2" fontId="0" fillId="0" borderId="13" xfId="0" applyNumberFormat="1" applyBorder="1"/>
    <xf numFmtId="2" fontId="7" fillId="0" borderId="12" xfId="0" applyNumberFormat="1" applyFont="1" applyBorder="1"/>
    <xf numFmtId="2" fontId="7" fillId="0" borderId="1" xfId="0" applyNumberFormat="1" applyFont="1" applyBorder="1"/>
    <xf numFmtId="0" fontId="7" fillId="0" borderId="0" xfId="0" applyFont="1"/>
    <xf numFmtId="0" fontId="7" fillId="0" borderId="6" xfId="0" applyFont="1" applyBorder="1"/>
    <xf numFmtId="2" fontId="7" fillId="0" borderId="6" xfId="0" applyNumberFormat="1" applyFont="1" applyBorder="1"/>
    <xf numFmtId="2" fontId="7" fillId="0" borderId="9" xfId="0" applyNumberFormat="1" applyFont="1" applyBorder="1"/>
    <xf numFmtId="2" fontId="0" fillId="0" borderId="14" xfId="0" applyNumberFormat="1" applyFont="1" applyBorder="1"/>
    <xf numFmtId="2" fontId="0" fillId="0" borderId="15" xfId="0" applyNumberFormat="1" applyFont="1" applyBorder="1"/>
    <xf numFmtId="0" fontId="7" fillId="3" borderId="0" xfId="0" applyFont="1" applyFill="1" applyBorder="1"/>
    <xf numFmtId="2" fontId="0" fillId="0" borderId="3" xfId="0" applyNumberFormat="1" applyFill="1" applyBorder="1"/>
    <xf numFmtId="2" fontId="8" fillId="0" borderId="14" xfId="0" applyNumberFormat="1" applyFont="1" applyBorder="1"/>
    <xf numFmtId="0" fontId="5" fillId="0" borderId="0" xfId="0" applyFont="1"/>
    <xf numFmtId="0" fontId="7" fillId="3" borderId="3" xfId="0" applyFont="1" applyFill="1" applyBorder="1"/>
    <xf numFmtId="0" fontId="7" fillId="3" borderId="8" xfId="0" applyFont="1" applyFill="1" applyBorder="1"/>
    <xf numFmtId="0" fontId="0" fillId="5" borderId="0" xfId="0" applyFill="1"/>
    <xf numFmtId="0" fontId="0" fillId="4" borderId="16" xfId="0" applyFill="1" applyBorder="1"/>
    <xf numFmtId="0" fontId="0" fillId="4" borderId="17" xfId="0" applyFill="1" applyBorder="1"/>
    <xf numFmtId="0" fontId="6" fillId="2" borderId="16" xfId="0" applyFont="1" applyFill="1" applyBorder="1"/>
    <xf numFmtId="0" fontId="6" fillId="2" borderId="17" xfId="0" applyFont="1" applyFill="1" applyBorder="1"/>
    <xf numFmtId="0" fontId="6" fillId="0" borderId="0" xfId="0" applyFont="1"/>
    <xf numFmtId="0" fontId="6" fillId="2" borderId="18" xfId="0" applyFont="1" applyFill="1" applyBorder="1"/>
    <xf numFmtId="0" fontId="0" fillId="0" borderId="2" xfId="0" applyBorder="1"/>
    <xf numFmtId="0" fontId="0" fillId="0" borderId="3" xfId="0" applyBorder="1"/>
    <xf numFmtId="0" fontId="9" fillId="4" borderId="19" xfId="0" applyFont="1" applyFill="1" applyBorder="1"/>
    <xf numFmtId="0" fontId="9" fillId="4" borderId="17" xfId="0" applyFont="1" applyFill="1" applyBorder="1"/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6" fillId="2" borderId="0" xfId="0" applyFont="1" applyFill="1"/>
    <xf numFmtId="0" fontId="9" fillId="4" borderId="20" xfId="0" applyFont="1" applyFill="1" applyBorder="1"/>
    <xf numFmtId="0" fontId="9" fillId="4" borderId="20" xfId="0" applyFont="1" applyFill="1" applyBorder="1" applyAlignment="1">
      <alignment horizontal="center"/>
    </xf>
    <xf numFmtId="2" fontId="0" fillId="4" borderId="17" xfId="0" applyNumberFormat="1" applyFill="1" applyBorder="1"/>
    <xf numFmtId="2" fontId="0" fillId="5" borderId="0" xfId="0" applyNumberFormat="1" applyFill="1"/>
    <xf numFmtId="2" fontId="6" fillId="2" borderId="18" xfId="0" applyNumberFormat="1" applyFont="1" applyFill="1" applyBorder="1"/>
    <xf numFmtId="2" fontId="6" fillId="2" borderId="0" xfId="0" applyNumberFormat="1" applyFont="1" applyFill="1"/>
    <xf numFmtId="1" fontId="0" fillId="0" borderId="0" xfId="0" applyNumberFormat="1"/>
    <xf numFmtId="0" fontId="0" fillId="5" borderId="14" xfId="0" applyFill="1" applyBorder="1"/>
    <xf numFmtId="0" fontId="0" fillId="4" borderId="18" xfId="0" applyFill="1" applyBorder="1"/>
    <xf numFmtId="0" fontId="0" fillId="0" borderId="22" xfId="0" applyBorder="1"/>
    <xf numFmtId="0" fontId="0" fillId="0" borderId="23" xfId="0" applyBorder="1"/>
    <xf numFmtId="0" fontId="12" fillId="0" borderId="23" xfId="0" applyFont="1" applyBorder="1" applyAlignment="1">
      <alignment horizontal="left"/>
    </xf>
    <xf numFmtId="0" fontId="12" fillId="0" borderId="23" xfId="0" applyFont="1" applyBorder="1"/>
    <xf numFmtId="0" fontId="0" fillId="5" borderId="24" xfId="0" applyFill="1" applyBorder="1"/>
    <xf numFmtId="0" fontId="0" fillId="5" borderId="25" xfId="0" applyFill="1" applyBorder="1"/>
    <xf numFmtId="0" fontId="12" fillId="5" borderId="25" xfId="0" applyFont="1" applyFill="1" applyBorder="1" applyAlignment="1">
      <alignment horizontal="center"/>
    </xf>
    <xf numFmtId="0" fontId="12" fillId="5" borderId="25" xfId="0" applyFont="1" applyFill="1" applyBorder="1"/>
    <xf numFmtId="164" fontId="2" fillId="4" borderId="20" xfId="0" applyNumberFormat="1" applyFont="1" applyFill="1" applyBorder="1" applyAlignment="1">
      <alignment horizontal="center"/>
    </xf>
    <xf numFmtId="164" fontId="2" fillId="5" borderId="14" xfId="0" applyNumberFormat="1" applyFont="1" applyFill="1" applyBorder="1" applyAlignment="1">
      <alignment horizontal="center"/>
    </xf>
    <xf numFmtId="164" fontId="2" fillId="5" borderId="15" xfId="0" applyNumberFormat="1" applyFont="1" applyFill="1" applyBorder="1" applyAlignment="1">
      <alignment horizontal="center"/>
    </xf>
    <xf numFmtId="164" fontId="0" fillId="0" borderId="0" xfId="0" applyNumberFormat="1"/>
    <xf numFmtId="0" fontId="0" fillId="5" borderId="15" xfId="0" applyFill="1" applyBorder="1"/>
    <xf numFmtId="0" fontId="0" fillId="0" borderId="12" xfId="0" applyBorder="1"/>
    <xf numFmtId="0" fontId="13" fillId="0" borderId="0" xfId="0" applyFont="1" applyAlignment="1">
      <alignment horizontal="center"/>
    </xf>
    <xf numFmtId="164" fontId="9" fillId="4" borderId="20" xfId="0" applyNumberFormat="1" applyFont="1" applyFill="1" applyBorder="1" applyAlignment="1">
      <alignment horizontal="center"/>
    </xf>
    <xf numFmtId="164" fontId="0" fillId="5" borderId="14" xfId="0" applyNumberFormat="1" applyFill="1" applyBorder="1"/>
    <xf numFmtId="164" fontId="0" fillId="5" borderId="14" xfId="0" applyNumberForma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2" fontId="0" fillId="4" borderId="17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2" fontId="9" fillId="5" borderId="5" xfId="0" applyNumberFormat="1" applyFont="1" applyFill="1" applyBorder="1"/>
    <xf numFmtId="2" fontId="9" fillId="5" borderId="0" xfId="0" applyNumberFormat="1" applyFont="1" applyFill="1" applyBorder="1"/>
    <xf numFmtId="2" fontId="9" fillId="4" borderId="19" xfId="0" applyNumberFormat="1" applyFont="1" applyFill="1" applyBorder="1"/>
    <xf numFmtId="2" fontId="9" fillId="4" borderId="17" xfId="0" applyNumberFormat="1" applyFont="1" applyFill="1" applyBorder="1"/>
    <xf numFmtId="2" fontId="9" fillId="5" borderId="7" xfId="0" applyNumberFormat="1" applyFont="1" applyFill="1" applyBorder="1"/>
    <xf numFmtId="2" fontId="9" fillId="5" borderId="8" xfId="0" applyNumberFormat="1" applyFont="1" applyFill="1" applyBorder="1"/>
    <xf numFmtId="164" fontId="0" fillId="4" borderId="19" xfId="0" applyNumberFormat="1" applyFill="1" applyBorder="1"/>
    <xf numFmtId="164" fontId="0" fillId="4" borderId="17" xfId="0" applyNumberFormat="1" applyFill="1" applyBorder="1"/>
    <xf numFmtId="164" fontId="12" fillId="4" borderId="17" xfId="0" applyNumberFormat="1" applyFont="1" applyFill="1" applyBorder="1" applyAlignment="1">
      <alignment horizontal="center"/>
    </xf>
    <xf numFmtId="164" fontId="12" fillId="4" borderId="17" xfId="0" applyNumberFormat="1" applyFont="1" applyFill="1" applyBorder="1"/>
    <xf numFmtId="164" fontId="0" fillId="5" borderId="19" xfId="0" applyNumberFormat="1" applyFill="1" applyBorder="1"/>
    <xf numFmtId="164" fontId="0" fillId="5" borderId="17" xfId="0" applyNumberFormat="1" applyFill="1" applyBorder="1"/>
    <xf numFmtId="164" fontId="12" fillId="5" borderId="17" xfId="0" applyNumberFormat="1" applyFont="1" applyFill="1" applyBorder="1" applyAlignment="1">
      <alignment horizontal="center"/>
    </xf>
    <xf numFmtId="164" fontId="12" fillId="5" borderId="17" xfId="0" applyNumberFormat="1" applyFont="1" applyFill="1" applyBorder="1"/>
    <xf numFmtId="0" fontId="0" fillId="0" borderId="26" xfId="0" applyBorder="1"/>
    <xf numFmtId="164" fontId="0" fillId="4" borderId="20" xfId="0" applyNumberFormat="1" applyFill="1" applyBorder="1"/>
    <xf numFmtId="164" fontId="0" fillId="5" borderId="20" xfId="0" applyNumberFormat="1" applyFill="1" applyBorder="1"/>
    <xf numFmtId="0" fontId="0" fillId="5" borderId="21" xfId="0" applyFill="1" applyBorder="1"/>
    <xf numFmtId="0" fontId="7" fillId="4" borderId="16" xfId="0" applyFont="1" applyFill="1" applyBorder="1"/>
    <xf numFmtId="0" fontId="7" fillId="4" borderId="17" xfId="0" applyFont="1" applyFill="1" applyBorder="1"/>
    <xf numFmtId="2" fontId="7" fillId="4" borderId="17" xfId="0" applyNumberFormat="1" applyFont="1" applyFill="1" applyBorder="1"/>
    <xf numFmtId="164" fontId="7" fillId="4" borderId="20" xfId="0" applyNumberFormat="1" applyFont="1" applyFill="1" applyBorder="1" applyAlignment="1">
      <alignment horizontal="center"/>
    </xf>
    <xf numFmtId="2" fontId="7" fillId="4" borderId="17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2" fontId="7" fillId="4" borderId="19" xfId="0" applyNumberFormat="1" applyFont="1" applyFill="1" applyBorder="1"/>
    <xf numFmtId="0" fontId="7" fillId="5" borderId="0" xfId="0" applyFont="1" applyFill="1"/>
    <xf numFmtId="164" fontId="7" fillId="5" borderId="14" xfId="0" applyNumberFormat="1" applyFont="1" applyFill="1" applyBorder="1" applyAlignment="1">
      <alignment horizontal="center"/>
    </xf>
    <xf numFmtId="2" fontId="7" fillId="5" borderId="0" xfId="0" applyNumberFormat="1" applyFont="1" applyFill="1"/>
    <xf numFmtId="2" fontId="7" fillId="5" borderId="7" xfId="0" applyNumberFormat="1" applyFont="1" applyFill="1" applyBorder="1"/>
    <xf numFmtId="2" fontId="7" fillId="5" borderId="8" xfId="0" applyNumberFormat="1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2" fontId="7" fillId="2" borderId="18" xfId="0" applyNumberFormat="1" applyFont="1" applyFill="1" applyBorder="1"/>
    <xf numFmtId="0" fontId="7" fillId="2" borderId="18" xfId="0" applyFont="1" applyFill="1" applyBorder="1"/>
    <xf numFmtId="164" fontId="6" fillId="0" borderId="0" xfId="0" applyNumberFormat="1" applyFont="1"/>
    <xf numFmtId="0" fontId="9" fillId="3" borderId="0" xfId="0" applyFont="1" applyFill="1" applyBorder="1" applyAlignment="1">
      <alignment horizontal="center"/>
    </xf>
    <xf numFmtId="164" fontId="7" fillId="4" borderId="19" xfId="0" applyNumberFormat="1" applyFont="1" applyFill="1" applyBorder="1"/>
    <xf numFmtId="164" fontId="7" fillId="4" borderId="17" xfId="0" applyNumberFormat="1" applyFont="1" applyFill="1" applyBorder="1"/>
    <xf numFmtId="164" fontId="14" fillId="4" borderId="17" xfId="0" applyNumberFormat="1" applyFont="1" applyFill="1" applyBorder="1" applyAlignment="1">
      <alignment horizontal="center"/>
    </xf>
    <xf numFmtId="164" fontId="14" fillId="4" borderId="17" xfId="0" applyNumberFormat="1" applyFont="1" applyFill="1" applyBorder="1"/>
    <xf numFmtId="2" fontId="7" fillId="3" borderId="10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64" fontId="2" fillId="6" borderId="20" xfId="0" applyNumberFormat="1" applyFont="1" applyFill="1" applyBorder="1" applyAlignment="1">
      <alignment horizontal="center"/>
    </xf>
    <xf numFmtId="0" fontId="0" fillId="0" borderId="0" xfId="0" quotePrefix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'4 pulley graphic'!$C$8:$C$425</c:f>
              <c:numCache>
                <c:formatCode>General</c:formatCode>
                <c:ptCount val="418"/>
                <c:pt idx="0">
                  <c:v>0</c:v>
                </c:pt>
                <c:pt idx="1">
                  <c:v>1.1054786333836653</c:v>
                </c:pt>
                <c:pt idx="2">
                  <c:v>2.1773678578911477</c:v>
                </c:pt>
                <c:pt idx="3">
                  <c:v>3.1830988618379066</c:v>
                </c:pt>
                <c:pt idx="4">
                  <c:v>4.0921130175934639</c:v>
                </c:pt>
                <c:pt idx="5">
                  <c:v>4.8767903900185443</c:v>
                </c:pt>
                <c:pt idx="6">
                  <c:v>5.5132889542179209</c:v>
                </c:pt>
                <c:pt idx="7">
                  <c:v>5.9822690234022096</c:v>
                </c:pt>
                <c:pt idx="8">
                  <c:v>6.2694808754846116</c:v>
                </c:pt>
                <c:pt idx="9">
                  <c:v>6.366197723675814</c:v>
                </c:pt>
                <c:pt idx="10">
                  <c:v>6.2694808754846116</c:v>
                </c:pt>
                <c:pt idx="11">
                  <c:v>5.9822690234022105</c:v>
                </c:pt>
                <c:pt idx="12">
                  <c:v>5.5132889542179218</c:v>
                </c:pt>
                <c:pt idx="13">
                  <c:v>4.8767903900185443</c:v>
                </c:pt>
                <c:pt idx="14">
                  <c:v>4.0921130175934648</c:v>
                </c:pt>
                <c:pt idx="15">
                  <c:v>3.1830988618379066</c:v>
                </c:pt>
                <c:pt idx="16">
                  <c:v>2.1773678578911491</c:v>
                </c:pt>
                <c:pt idx="17">
                  <c:v>1.1054786333836648</c:v>
                </c:pt>
                <c:pt idx="18">
                  <c:v>7.7995373048041974E-16</c:v>
                </c:pt>
                <c:pt idx="19">
                  <c:v>-1.1054786333836661</c:v>
                </c:pt>
                <c:pt idx="20">
                  <c:v>-2.1773678578911473</c:v>
                </c:pt>
                <c:pt idx="21">
                  <c:v>-3.1830988618379079</c:v>
                </c:pt>
                <c:pt idx="22">
                  <c:v>-4.0921130175934639</c:v>
                </c:pt>
                <c:pt idx="23">
                  <c:v>-4.8767903900185434</c:v>
                </c:pt>
                <c:pt idx="24">
                  <c:v>-5.5132889542179191</c:v>
                </c:pt>
                <c:pt idx="25">
                  <c:v>-5.9822690234022087</c:v>
                </c:pt>
                <c:pt idx="26">
                  <c:v>-6.2694808754846116</c:v>
                </c:pt>
                <c:pt idx="27">
                  <c:v>-6.366197723675814</c:v>
                </c:pt>
                <c:pt idx="28">
                  <c:v>-6.2694808754846125</c:v>
                </c:pt>
                <c:pt idx="29">
                  <c:v>-5.9822690234022105</c:v>
                </c:pt>
                <c:pt idx="30">
                  <c:v>-5.5132889542179209</c:v>
                </c:pt>
                <c:pt idx="31">
                  <c:v>-4.8767903900185452</c:v>
                </c:pt>
                <c:pt idx="32">
                  <c:v>-4.0921130175934657</c:v>
                </c:pt>
                <c:pt idx="33">
                  <c:v>-3.1830988618379097</c:v>
                </c:pt>
                <c:pt idx="34">
                  <c:v>-2.1773678578911473</c:v>
                </c:pt>
                <c:pt idx="35">
                  <c:v>-1.1054786333836712</c:v>
                </c:pt>
                <c:pt idx="36">
                  <c:v>-1.5599074609608395E-15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6">
                  <c:v>30</c:v>
                </c:pt>
                <c:pt idx="77">
                  <c:v>33.486509536056175</c:v>
                </c:pt>
                <c:pt idx="78">
                  <c:v>36.867083244118234</c:v>
                </c:pt>
                <c:pt idx="79">
                  <c:v>40.039004102719552</c:v>
                </c:pt>
                <c:pt idx="80">
                  <c:v>42.90589490164092</c:v>
                </c:pt>
                <c:pt idx="81">
                  <c:v>45.380646614673871</c:v>
                </c:pt>
                <c:pt idx="82">
                  <c:v>47.38806516330267</c:v>
                </c:pt>
                <c:pt idx="83">
                  <c:v>48.86715615073004</c:v>
                </c:pt>
                <c:pt idx="84">
                  <c:v>49.772978145759161</c:v>
                </c:pt>
                <c:pt idx="85">
                  <c:v>50.078008205439104</c:v>
                </c:pt>
                <c:pt idx="86">
                  <c:v>49.772978145759161</c:v>
                </c:pt>
                <c:pt idx="87">
                  <c:v>48.867156150730047</c:v>
                </c:pt>
                <c:pt idx="88">
                  <c:v>47.38806516330267</c:v>
                </c:pt>
                <c:pt idx="89">
                  <c:v>45.380646614673871</c:v>
                </c:pt>
                <c:pt idx="90">
                  <c:v>42.905894901640927</c:v>
                </c:pt>
                <c:pt idx="91">
                  <c:v>40.039004102719552</c:v>
                </c:pt>
                <c:pt idx="92">
                  <c:v>36.867083244118241</c:v>
                </c:pt>
                <c:pt idx="93">
                  <c:v>33.486509536056175</c:v>
                </c:pt>
                <c:pt idx="94">
                  <c:v>30.000000000000004</c:v>
                </c:pt>
                <c:pt idx="95">
                  <c:v>26.513490463943821</c:v>
                </c:pt>
                <c:pt idx="96">
                  <c:v>23.132916755881766</c:v>
                </c:pt>
                <c:pt idx="97">
                  <c:v>19.960995897280448</c:v>
                </c:pt>
                <c:pt idx="98">
                  <c:v>17.094105098359076</c:v>
                </c:pt>
                <c:pt idx="99">
                  <c:v>14.619353385326132</c:v>
                </c:pt>
                <c:pt idx="100">
                  <c:v>12.611934836697333</c:v>
                </c:pt>
                <c:pt idx="101">
                  <c:v>11.132843849269957</c:v>
                </c:pt>
                <c:pt idx="102">
                  <c:v>10.227021854240839</c:v>
                </c:pt>
                <c:pt idx="103">
                  <c:v>9.9219917945608955</c:v>
                </c:pt>
                <c:pt idx="104">
                  <c:v>10.227021854240839</c:v>
                </c:pt>
                <c:pt idx="105">
                  <c:v>11.132843849269953</c:v>
                </c:pt>
                <c:pt idx="106">
                  <c:v>12.61193483669733</c:v>
                </c:pt>
                <c:pt idx="107">
                  <c:v>14.619353385326129</c:v>
                </c:pt>
                <c:pt idx="108">
                  <c:v>17.094105098359069</c:v>
                </c:pt>
                <c:pt idx="109">
                  <c:v>19.960995897280441</c:v>
                </c:pt>
                <c:pt idx="110">
                  <c:v>23.132916755881766</c:v>
                </c:pt>
                <c:pt idx="111">
                  <c:v>26.513490463943807</c:v>
                </c:pt>
                <c:pt idx="112">
                  <c:v>29.999999999999996</c:v>
                </c:pt>
                <c:pt idx="114">
                  <c:v>57</c:v>
                </c:pt>
                <c:pt idx="115">
                  <c:v>58.105478633383669</c:v>
                </c:pt>
                <c:pt idx="116">
                  <c:v>59.177367857891149</c:v>
                </c:pt>
                <c:pt idx="117">
                  <c:v>60.183098861837905</c:v>
                </c:pt>
                <c:pt idx="118">
                  <c:v>61.092113017593462</c:v>
                </c:pt>
                <c:pt idx="119">
                  <c:v>61.876790390018542</c:v>
                </c:pt>
                <c:pt idx="120">
                  <c:v>62.51328895421792</c:v>
                </c:pt>
                <c:pt idx="121">
                  <c:v>62.98226902340221</c:v>
                </c:pt>
                <c:pt idx="122">
                  <c:v>63.269480875484611</c:v>
                </c:pt>
                <c:pt idx="123">
                  <c:v>63.36619772367581</c:v>
                </c:pt>
                <c:pt idx="124">
                  <c:v>63.269480875484611</c:v>
                </c:pt>
                <c:pt idx="125">
                  <c:v>62.98226902340221</c:v>
                </c:pt>
                <c:pt idx="126">
                  <c:v>62.51328895421792</c:v>
                </c:pt>
                <c:pt idx="127">
                  <c:v>61.876790390018542</c:v>
                </c:pt>
                <c:pt idx="128">
                  <c:v>61.092113017593462</c:v>
                </c:pt>
                <c:pt idx="129">
                  <c:v>60.183098861837905</c:v>
                </c:pt>
                <c:pt idx="130">
                  <c:v>59.177367857891149</c:v>
                </c:pt>
                <c:pt idx="131">
                  <c:v>58.105478633383662</c:v>
                </c:pt>
                <c:pt idx="132">
                  <c:v>57</c:v>
                </c:pt>
                <c:pt idx="133">
                  <c:v>55.894521366616331</c:v>
                </c:pt>
                <c:pt idx="134">
                  <c:v>54.822632142108851</c:v>
                </c:pt>
                <c:pt idx="135">
                  <c:v>53.816901138162095</c:v>
                </c:pt>
                <c:pt idx="136">
                  <c:v>52.907886982406538</c:v>
                </c:pt>
                <c:pt idx="137">
                  <c:v>52.123209609981458</c:v>
                </c:pt>
                <c:pt idx="138">
                  <c:v>51.48671104578208</c:v>
                </c:pt>
                <c:pt idx="139">
                  <c:v>51.01773097659779</c:v>
                </c:pt>
                <c:pt idx="140">
                  <c:v>50.730519124515389</c:v>
                </c:pt>
                <c:pt idx="141">
                  <c:v>50.63380227632419</c:v>
                </c:pt>
                <c:pt idx="142">
                  <c:v>50.730519124515389</c:v>
                </c:pt>
                <c:pt idx="143">
                  <c:v>51.01773097659779</c:v>
                </c:pt>
                <c:pt idx="144">
                  <c:v>51.48671104578208</c:v>
                </c:pt>
                <c:pt idx="145">
                  <c:v>52.123209609981458</c:v>
                </c:pt>
                <c:pt idx="146">
                  <c:v>52.907886982406538</c:v>
                </c:pt>
                <c:pt idx="147">
                  <c:v>53.816901138162088</c:v>
                </c:pt>
                <c:pt idx="148">
                  <c:v>54.822632142108851</c:v>
                </c:pt>
                <c:pt idx="149">
                  <c:v>55.894521366616331</c:v>
                </c:pt>
                <c:pt idx="150">
                  <c:v>57</c:v>
                </c:pt>
                <c:pt idx="152">
                  <c:v>0</c:v>
                </c:pt>
                <c:pt idx="153">
                  <c:v>1.1054786333836653</c:v>
                </c:pt>
                <c:pt idx="154">
                  <c:v>2.1773678578911477</c:v>
                </c:pt>
                <c:pt idx="155">
                  <c:v>3.1830988618379066</c:v>
                </c:pt>
                <c:pt idx="156">
                  <c:v>4.0921130175934639</c:v>
                </c:pt>
                <c:pt idx="157">
                  <c:v>4.8767903900185443</c:v>
                </c:pt>
                <c:pt idx="158">
                  <c:v>5.5132889542179209</c:v>
                </c:pt>
                <c:pt idx="159">
                  <c:v>5.9822690234022096</c:v>
                </c:pt>
                <c:pt idx="160">
                  <c:v>6.2694808754846116</c:v>
                </c:pt>
                <c:pt idx="161">
                  <c:v>6.366197723675814</c:v>
                </c:pt>
                <c:pt idx="162">
                  <c:v>6.2694808754846116</c:v>
                </c:pt>
                <c:pt idx="163">
                  <c:v>5.9822690234022105</c:v>
                </c:pt>
                <c:pt idx="164">
                  <c:v>5.5132889542179218</c:v>
                </c:pt>
                <c:pt idx="165">
                  <c:v>4.8767903900185443</c:v>
                </c:pt>
                <c:pt idx="166">
                  <c:v>4.0921130175934648</c:v>
                </c:pt>
                <c:pt idx="167">
                  <c:v>3.1830988618379066</c:v>
                </c:pt>
                <c:pt idx="168">
                  <c:v>2.1773678578911491</c:v>
                </c:pt>
                <c:pt idx="169">
                  <c:v>1.1054786333836648</c:v>
                </c:pt>
                <c:pt idx="170">
                  <c:v>7.7995373048041974E-16</c:v>
                </c:pt>
                <c:pt idx="171">
                  <c:v>-1.1054786333836661</c:v>
                </c:pt>
                <c:pt idx="172">
                  <c:v>-2.1773678578911473</c:v>
                </c:pt>
                <c:pt idx="173">
                  <c:v>-3.1830988618379079</c:v>
                </c:pt>
                <c:pt idx="174">
                  <c:v>-4.0921130175934639</c:v>
                </c:pt>
                <c:pt idx="175">
                  <c:v>-4.8767903900185434</c:v>
                </c:pt>
                <c:pt idx="176">
                  <c:v>-5.5132889542179191</c:v>
                </c:pt>
                <c:pt idx="177">
                  <c:v>-5.9822690234022087</c:v>
                </c:pt>
                <c:pt idx="178">
                  <c:v>-6.2694808754846116</c:v>
                </c:pt>
                <c:pt idx="179">
                  <c:v>-6.366197723675814</c:v>
                </c:pt>
                <c:pt idx="180">
                  <c:v>-6.2694808754846125</c:v>
                </c:pt>
                <c:pt idx="181">
                  <c:v>-5.9822690234022105</c:v>
                </c:pt>
                <c:pt idx="182">
                  <c:v>-5.5132889542179209</c:v>
                </c:pt>
                <c:pt idx="183">
                  <c:v>-4.8767903900185452</c:v>
                </c:pt>
                <c:pt idx="184">
                  <c:v>-4.0921130175934657</c:v>
                </c:pt>
                <c:pt idx="185">
                  <c:v>-3.1830988618379097</c:v>
                </c:pt>
                <c:pt idx="186">
                  <c:v>-2.1773678578911473</c:v>
                </c:pt>
                <c:pt idx="187">
                  <c:v>-1.1054786333836712</c:v>
                </c:pt>
                <c:pt idx="188">
                  <c:v>-1.5599074609608395E-15</c:v>
                </c:pt>
              </c:numCache>
            </c:numRef>
          </c:xVal>
          <c:yVal>
            <c:numRef>
              <c:f>'4 pulley graphic'!$D$8:$D$425</c:f>
              <c:numCache>
                <c:formatCode>General</c:formatCode>
                <c:ptCount val="418"/>
                <c:pt idx="0">
                  <c:v>41.36619772367581</c:v>
                </c:pt>
                <c:pt idx="1">
                  <c:v>41.269480875484611</c:v>
                </c:pt>
                <c:pt idx="2">
                  <c:v>40.98226902340221</c:v>
                </c:pt>
                <c:pt idx="3">
                  <c:v>40.51328895421792</c:v>
                </c:pt>
                <c:pt idx="4">
                  <c:v>39.876790390018542</c:v>
                </c:pt>
                <c:pt idx="5">
                  <c:v>39.092113017593462</c:v>
                </c:pt>
                <c:pt idx="6">
                  <c:v>38.183098861837905</c:v>
                </c:pt>
                <c:pt idx="7">
                  <c:v>37.177367857891149</c:v>
                </c:pt>
                <c:pt idx="8">
                  <c:v>36.105478633383669</c:v>
                </c:pt>
                <c:pt idx="9">
                  <c:v>35</c:v>
                </c:pt>
                <c:pt idx="10">
                  <c:v>33.894521366616338</c:v>
                </c:pt>
                <c:pt idx="11">
                  <c:v>32.822632142108851</c:v>
                </c:pt>
                <c:pt idx="12">
                  <c:v>31.816901138162095</c:v>
                </c:pt>
                <c:pt idx="13">
                  <c:v>30.907886982406534</c:v>
                </c:pt>
                <c:pt idx="14">
                  <c:v>30.123209609981458</c:v>
                </c:pt>
                <c:pt idx="15">
                  <c:v>29.48671104578208</c:v>
                </c:pt>
                <c:pt idx="16">
                  <c:v>29.01773097659779</c:v>
                </c:pt>
                <c:pt idx="17">
                  <c:v>28.730519124515389</c:v>
                </c:pt>
                <c:pt idx="18">
                  <c:v>28.633802276324186</c:v>
                </c:pt>
                <c:pt idx="19">
                  <c:v>28.730519124515389</c:v>
                </c:pt>
                <c:pt idx="20">
                  <c:v>29.01773097659779</c:v>
                </c:pt>
                <c:pt idx="21">
                  <c:v>29.48671104578208</c:v>
                </c:pt>
                <c:pt idx="22">
                  <c:v>30.123209609981455</c:v>
                </c:pt>
                <c:pt idx="23">
                  <c:v>30.907886982406534</c:v>
                </c:pt>
                <c:pt idx="24">
                  <c:v>31.816901138162091</c:v>
                </c:pt>
                <c:pt idx="25">
                  <c:v>32.822632142108844</c:v>
                </c:pt>
                <c:pt idx="26">
                  <c:v>33.894521366616331</c:v>
                </c:pt>
                <c:pt idx="27">
                  <c:v>35</c:v>
                </c:pt>
                <c:pt idx="28">
                  <c:v>36.105478633383662</c:v>
                </c:pt>
                <c:pt idx="29">
                  <c:v>37.177367857891142</c:v>
                </c:pt>
                <c:pt idx="30">
                  <c:v>38.183098861837905</c:v>
                </c:pt>
                <c:pt idx="31">
                  <c:v>39.092113017593462</c:v>
                </c:pt>
                <c:pt idx="32">
                  <c:v>39.876790390018542</c:v>
                </c:pt>
                <c:pt idx="33">
                  <c:v>40.51328895421792</c:v>
                </c:pt>
                <c:pt idx="34">
                  <c:v>40.98226902340221</c:v>
                </c:pt>
                <c:pt idx="35">
                  <c:v>41.269480875484611</c:v>
                </c:pt>
                <c:pt idx="36">
                  <c:v>41.36619772367581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6">
                  <c:v>40.078008205439104</c:v>
                </c:pt>
                <c:pt idx="77">
                  <c:v>39.772978145759161</c:v>
                </c:pt>
                <c:pt idx="78">
                  <c:v>38.867156150730047</c:v>
                </c:pt>
                <c:pt idx="79">
                  <c:v>37.38806516330267</c:v>
                </c:pt>
                <c:pt idx="80">
                  <c:v>35.380646614673871</c:v>
                </c:pt>
                <c:pt idx="81">
                  <c:v>32.905894901640927</c:v>
                </c:pt>
                <c:pt idx="82">
                  <c:v>30.039004102719552</c:v>
                </c:pt>
                <c:pt idx="83">
                  <c:v>26.867083244118238</c:v>
                </c:pt>
                <c:pt idx="84">
                  <c:v>23.486509536056175</c:v>
                </c:pt>
                <c:pt idx="85">
                  <c:v>20</c:v>
                </c:pt>
                <c:pt idx="86">
                  <c:v>16.513490463943825</c:v>
                </c:pt>
                <c:pt idx="87">
                  <c:v>13.132916755881766</c:v>
                </c:pt>
                <c:pt idx="88">
                  <c:v>9.9609958972804531</c:v>
                </c:pt>
                <c:pt idx="89">
                  <c:v>7.0941050983590745</c:v>
                </c:pt>
                <c:pt idx="90">
                  <c:v>4.6193533853261322</c:v>
                </c:pt>
                <c:pt idx="91">
                  <c:v>2.6119348366973263</c:v>
                </c:pt>
                <c:pt idx="92">
                  <c:v>1.1328438492699568</c:v>
                </c:pt>
                <c:pt idx="93">
                  <c:v>0.22702185424083865</c:v>
                </c:pt>
                <c:pt idx="94">
                  <c:v>-7.8008205439104472E-2</c:v>
                </c:pt>
                <c:pt idx="95">
                  <c:v>0.22702185424083865</c:v>
                </c:pt>
                <c:pt idx="96">
                  <c:v>1.1328438492699533</c:v>
                </c:pt>
                <c:pt idx="97">
                  <c:v>2.6119348366973298</c:v>
                </c:pt>
                <c:pt idx="98">
                  <c:v>4.6193533853261304</c:v>
                </c:pt>
                <c:pt idx="99">
                  <c:v>7.0941050983590728</c:v>
                </c:pt>
                <c:pt idx="100">
                  <c:v>9.9609958972804389</c:v>
                </c:pt>
                <c:pt idx="101">
                  <c:v>13.132916755881752</c:v>
                </c:pt>
                <c:pt idx="102">
                  <c:v>16.513490463943825</c:v>
                </c:pt>
                <c:pt idx="103">
                  <c:v>19.999999999999996</c:v>
                </c:pt>
                <c:pt idx="104">
                  <c:v>23.486509536056168</c:v>
                </c:pt>
                <c:pt idx="105">
                  <c:v>26.867083244118223</c:v>
                </c:pt>
                <c:pt idx="106">
                  <c:v>30.039004102719552</c:v>
                </c:pt>
                <c:pt idx="107">
                  <c:v>32.90589490164092</c:v>
                </c:pt>
                <c:pt idx="108">
                  <c:v>35.380646614673864</c:v>
                </c:pt>
                <c:pt idx="109">
                  <c:v>37.38806516330267</c:v>
                </c:pt>
                <c:pt idx="110">
                  <c:v>38.867156150730047</c:v>
                </c:pt>
                <c:pt idx="111">
                  <c:v>39.772978145759154</c:v>
                </c:pt>
                <c:pt idx="112">
                  <c:v>40.078008205439104</c:v>
                </c:pt>
                <c:pt idx="114">
                  <c:v>11.366197723675814</c:v>
                </c:pt>
                <c:pt idx="115">
                  <c:v>11.269480875484611</c:v>
                </c:pt>
                <c:pt idx="116">
                  <c:v>10.98226902340221</c:v>
                </c:pt>
                <c:pt idx="117">
                  <c:v>10.513288954217922</c:v>
                </c:pt>
                <c:pt idx="118">
                  <c:v>9.8767903900185452</c:v>
                </c:pt>
                <c:pt idx="119">
                  <c:v>9.0921130175934657</c:v>
                </c:pt>
                <c:pt idx="120">
                  <c:v>8.1830988618379088</c:v>
                </c:pt>
                <c:pt idx="121">
                  <c:v>7.1773678578911486</c:v>
                </c:pt>
                <c:pt idx="122">
                  <c:v>6.1054786333836653</c:v>
                </c:pt>
                <c:pt idx="123">
                  <c:v>5</c:v>
                </c:pt>
                <c:pt idx="124">
                  <c:v>3.8945213666163347</c:v>
                </c:pt>
                <c:pt idx="125">
                  <c:v>2.8226321421088523</c:v>
                </c:pt>
                <c:pt idx="126">
                  <c:v>1.8169011381620943</c:v>
                </c:pt>
                <c:pt idx="127">
                  <c:v>0.9078869824065352</c:v>
                </c:pt>
                <c:pt idx="128">
                  <c:v>0.12320960998145658</c:v>
                </c:pt>
                <c:pt idx="129">
                  <c:v>-0.51328895421792176</c:v>
                </c:pt>
                <c:pt idx="130">
                  <c:v>-0.98226902340220956</c:v>
                </c:pt>
                <c:pt idx="131">
                  <c:v>-1.2694808754846116</c:v>
                </c:pt>
                <c:pt idx="132">
                  <c:v>-1.366197723675814</c:v>
                </c:pt>
                <c:pt idx="133">
                  <c:v>-1.2694808754846116</c:v>
                </c:pt>
                <c:pt idx="134">
                  <c:v>-0.98226902340221045</c:v>
                </c:pt>
                <c:pt idx="135">
                  <c:v>-0.51328895421792087</c:v>
                </c:pt>
                <c:pt idx="136">
                  <c:v>0.12320960998145569</c:v>
                </c:pt>
                <c:pt idx="137">
                  <c:v>0.9078869824065352</c:v>
                </c:pt>
                <c:pt idx="138">
                  <c:v>1.8169011381620903</c:v>
                </c:pt>
                <c:pt idx="139">
                  <c:v>2.8226321421088478</c:v>
                </c:pt>
                <c:pt idx="140">
                  <c:v>3.8945213666163347</c:v>
                </c:pt>
                <c:pt idx="141">
                  <c:v>4.9999999999999991</c:v>
                </c:pt>
                <c:pt idx="142">
                  <c:v>6.1054786333836626</c:v>
                </c:pt>
                <c:pt idx="143">
                  <c:v>7.1773678578911442</c:v>
                </c:pt>
                <c:pt idx="144">
                  <c:v>8.1830988618379088</c:v>
                </c:pt>
                <c:pt idx="145">
                  <c:v>9.0921130175934639</c:v>
                </c:pt>
                <c:pt idx="146">
                  <c:v>9.8767903900185434</c:v>
                </c:pt>
                <c:pt idx="147">
                  <c:v>10.51328895421792</c:v>
                </c:pt>
                <c:pt idx="148">
                  <c:v>10.98226902340221</c:v>
                </c:pt>
                <c:pt idx="149">
                  <c:v>11.269480875484611</c:v>
                </c:pt>
                <c:pt idx="150">
                  <c:v>11.366197723675814</c:v>
                </c:pt>
                <c:pt idx="152">
                  <c:v>6.366197723675814</c:v>
                </c:pt>
                <c:pt idx="153">
                  <c:v>6.2694808754846116</c:v>
                </c:pt>
                <c:pt idx="154">
                  <c:v>5.9822690234022105</c:v>
                </c:pt>
                <c:pt idx="155">
                  <c:v>5.5132889542179218</c:v>
                </c:pt>
                <c:pt idx="156">
                  <c:v>4.8767903900185443</c:v>
                </c:pt>
                <c:pt idx="157">
                  <c:v>4.0921130175934648</c:v>
                </c:pt>
                <c:pt idx="158">
                  <c:v>3.1830988618379079</c:v>
                </c:pt>
                <c:pt idx="159">
                  <c:v>2.1773678578911486</c:v>
                </c:pt>
                <c:pt idx="160">
                  <c:v>1.1054786333836657</c:v>
                </c:pt>
                <c:pt idx="161">
                  <c:v>3.8997686524020987E-16</c:v>
                </c:pt>
                <c:pt idx="162">
                  <c:v>-1.105478633383665</c:v>
                </c:pt>
                <c:pt idx="163">
                  <c:v>-2.1773678578911477</c:v>
                </c:pt>
                <c:pt idx="164">
                  <c:v>-3.1830988618379057</c:v>
                </c:pt>
                <c:pt idx="165">
                  <c:v>-4.0921130175934648</c:v>
                </c:pt>
                <c:pt idx="166">
                  <c:v>-4.8767903900185434</c:v>
                </c:pt>
                <c:pt idx="167">
                  <c:v>-5.5132889542179218</c:v>
                </c:pt>
                <c:pt idx="168">
                  <c:v>-5.9822690234022096</c:v>
                </c:pt>
                <c:pt idx="169">
                  <c:v>-6.2694808754846116</c:v>
                </c:pt>
                <c:pt idx="170">
                  <c:v>-6.366197723675814</c:v>
                </c:pt>
                <c:pt idx="171">
                  <c:v>-6.2694808754846116</c:v>
                </c:pt>
                <c:pt idx="172">
                  <c:v>-5.9822690234022105</c:v>
                </c:pt>
                <c:pt idx="173">
                  <c:v>-5.5132889542179209</c:v>
                </c:pt>
                <c:pt idx="174">
                  <c:v>-4.8767903900185443</c:v>
                </c:pt>
                <c:pt idx="175">
                  <c:v>-4.0921130175934648</c:v>
                </c:pt>
                <c:pt idx="176">
                  <c:v>-3.1830988618379097</c:v>
                </c:pt>
                <c:pt idx="177">
                  <c:v>-2.1773678578911522</c:v>
                </c:pt>
                <c:pt idx="178">
                  <c:v>-1.1054786333836653</c:v>
                </c:pt>
                <c:pt idx="179">
                  <c:v>-1.1699305957206295E-15</c:v>
                </c:pt>
                <c:pt idx="180">
                  <c:v>1.1054786333836628</c:v>
                </c:pt>
                <c:pt idx="181">
                  <c:v>2.1773678578911442</c:v>
                </c:pt>
                <c:pt idx="182">
                  <c:v>3.1830988618379079</c:v>
                </c:pt>
                <c:pt idx="183">
                  <c:v>4.0921130175934639</c:v>
                </c:pt>
                <c:pt idx="184">
                  <c:v>4.8767903900185434</c:v>
                </c:pt>
                <c:pt idx="185">
                  <c:v>5.5132889542179191</c:v>
                </c:pt>
                <c:pt idx="186">
                  <c:v>5.9822690234022105</c:v>
                </c:pt>
                <c:pt idx="187">
                  <c:v>6.2694808754846116</c:v>
                </c:pt>
                <c:pt idx="188">
                  <c:v>6.366197723675814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11744"/>
        <c:axId val="276525824"/>
      </c:scatterChart>
      <c:valAx>
        <c:axId val="27651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6525824"/>
        <c:crosses val="autoZero"/>
        <c:crossBetween val="midCat"/>
      </c:valAx>
      <c:valAx>
        <c:axId val="27652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65117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'5 pulley graphic'!$C$8:$C$425</c:f>
              <c:numCache>
                <c:formatCode>General</c:formatCode>
                <c:ptCount val="418"/>
                <c:pt idx="0">
                  <c:v>0</c:v>
                </c:pt>
                <c:pt idx="1">
                  <c:v>1.1054786333836653</c:v>
                </c:pt>
                <c:pt idx="2">
                  <c:v>2.1773678578911477</c:v>
                </c:pt>
                <c:pt idx="3">
                  <c:v>3.1830988618379066</c:v>
                </c:pt>
                <c:pt idx="4">
                  <c:v>4.0921130175934639</c:v>
                </c:pt>
                <c:pt idx="5">
                  <c:v>4.8767903900185443</c:v>
                </c:pt>
                <c:pt idx="6">
                  <c:v>5.5132889542179209</c:v>
                </c:pt>
                <c:pt idx="7">
                  <c:v>5.9822690234022096</c:v>
                </c:pt>
                <c:pt idx="8">
                  <c:v>6.2694808754846116</c:v>
                </c:pt>
                <c:pt idx="9">
                  <c:v>6.366197723675814</c:v>
                </c:pt>
                <c:pt idx="10">
                  <c:v>6.2694808754846116</c:v>
                </c:pt>
                <c:pt idx="11">
                  <c:v>5.9822690234022105</c:v>
                </c:pt>
                <c:pt idx="12">
                  <c:v>5.5132889542179218</c:v>
                </c:pt>
                <c:pt idx="13">
                  <c:v>4.8767903900185443</c:v>
                </c:pt>
                <c:pt idx="14">
                  <c:v>4.0921130175934648</c:v>
                </c:pt>
                <c:pt idx="15">
                  <c:v>3.1830988618379066</c:v>
                </c:pt>
                <c:pt idx="16">
                  <c:v>2.1773678578911491</c:v>
                </c:pt>
                <c:pt idx="17">
                  <c:v>1.1054786333836648</c:v>
                </c:pt>
                <c:pt idx="18">
                  <c:v>7.7995373048041974E-16</c:v>
                </c:pt>
                <c:pt idx="19">
                  <c:v>-1.1054786333836661</c:v>
                </c:pt>
                <c:pt idx="20">
                  <c:v>-2.1773678578911473</c:v>
                </c:pt>
                <c:pt idx="21">
                  <c:v>-3.1830988618379079</c:v>
                </c:pt>
                <c:pt idx="22">
                  <c:v>-4.0921130175934639</c:v>
                </c:pt>
                <c:pt idx="23">
                  <c:v>-4.8767903900185434</c:v>
                </c:pt>
                <c:pt idx="24">
                  <c:v>-5.5132889542179191</c:v>
                </c:pt>
                <c:pt idx="25">
                  <c:v>-5.9822690234022087</c:v>
                </c:pt>
                <c:pt idx="26">
                  <c:v>-6.2694808754846116</c:v>
                </c:pt>
                <c:pt idx="27">
                  <c:v>-6.366197723675814</c:v>
                </c:pt>
                <c:pt idx="28">
                  <c:v>-6.2694808754846125</c:v>
                </c:pt>
                <c:pt idx="29">
                  <c:v>-5.9822690234022105</c:v>
                </c:pt>
                <c:pt idx="30">
                  <c:v>-5.5132889542179209</c:v>
                </c:pt>
                <c:pt idx="31">
                  <c:v>-4.8767903900185452</c:v>
                </c:pt>
                <c:pt idx="32">
                  <c:v>-4.0921130175934657</c:v>
                </c:pt>
                <c:pt idx="33">
                  <c:v>-3.1830988618379097</c:v>
                </c:pt>
                <c:pt idx="34">
                  <c:v>-2.1773678578911473</c:v>
                </c:pt>
                <c:pt idx="35">
                  <c:v>-1.1054786333836712</c:v>
                </c:pt>
                <c:pt idx="36">
                  <c:v>-1.5599074609608395E-15</c:v>
                </c:pt>
                <c:pt idx="38">
                  <c:v>0</c:v>
                </c:pt>
                <c:pt idx="39">
                  <c:v>1.1054786333836653</c:v>
                </c:pt>
                <c:pt idx="40">
                  <c:v>2.1773678578911477</c:v>
                </c:pt>
                <c:pt idx="41">
                  <c:v>3.1830988618379066</c:v>
                </c:pt>
                <c:pt idx="42">
                  <c:v>4.0921130175934639</c:v>
                </c:pt>
                <c:pt idx="43">
                  <c:v>4.8767903900185443</c:v>
                </c:pt>
                <c:pt idx="44">
                  <c:v>5.5132889542179209</c:v>
                </c:pt>
                <c:pt idx="45">
                  <c:v>5.9822690234022096</c:v>
                </c:pt>
                <c:pt idx="46">
                  <c:v>6.2694808754846116</c:v>
                </c:pt>
                <c:pt idx="47">
                  <c:v>6.366197723675814</c:v>
                </c:pt>
                <c:pt idx="48">
                  <c:v>6.2694808754846116</c:v>
                </c:pt>
                <c:pt idx="49">
                  <c:v>5.9822690234022105</c:v>
                </c:pt>
                <c:pt idx="50">
                  <c:v>5.5132889542179218</c:v>
                </c:pt>
                <c:pt idx="51">
                  <c:v>4.8767903900185443</c:v>
                </c:pt>
                <c:pt idx="52">
                  <c:v>4.0921130175934648</c:v>
                </c:pt>
                <c:pt idx="53">
                  <c:v>3.1830988618379066</c:v>
                </c:pt>
                <c:pt idx="54">
                  <c:v>2.1773678578911491</c:v>
                </c:pt>
                <c:pt idx="55">
                  <c:v>1.1054786333836648</c:v>
                </c:pt>
                <c:pt idx="56">
                  <c:v>7.7995373048041974E-16</c:v>
                </c:pt>
                <c:pt idx="57">
                  <c:v>-1.1054786333836661</c:v>
                </c:pt>
                <c:pt idx="58">
                  <c:v>-2.1773678578911473</c:v>
                </c:pt>
                <c:pt idx="59">
                  <c:v>-3.1830988618379079</c:v>
                </c:pt>
                <c:pt idx="60">
                  <c:v>-4.0921130175934639</c:v>
                </c:pt>
                <c:pt idx="61">
                  <c:v>-4.8767903900185434</c:v>
                </c:pt>
                <c:pt idx="62">
                  <c:v>-5.5132889542179191</c:v>
                </c:pt>
                <c:pt idx="63">
                  <c:v>-5.9822690234022087</c:v>
                </c:pt>
                <c:pt idx="64">
                  <c:v>-6.2694808754846116</c:v>
                </c:pt>
                <c:pt idx="65">
                  <c:v>-6.366197723675814</c:v>
                </c:pt>
                <c:pt idx="66">
                  <c:v>-6.2694808754846125</c:v>
                </c:pt>
                <c:pt idx="67">
                  <c:v>-5.9822690234022105</c:v>
                </c:pt>
                <c:pt idx="68">
                  <c:v>-5.5132889542179209</c:v>
                </c:pt>
                <c:pt idx="69">
                  <c:v>-4.8767903900185452</c:v>
                </c:pt>
                <c:pt idx="70">
                  <c:v>-4.0921130175934657</c:v>
                </c:pt>
                <c:pt idx="71">
                  <c:v>-3.1830988618379097</c:v>
                </c:pt>
                <c:pt idx="72">
                  <c:v>-2.1773678578911473</c:v>
                </c:pt>
                <c:pt idx="73">
                  <c:v>-1.1054786333836712</c:v>
                </c:pt>
                <c:pt idx="74">
                  <c:v>-1.5599074609608395E-15</c:v>
                </c:pt>
                <c:pt idx="76">
                  <c:v>35</c:v>
                </c:pt>
                <c:pt idx="77">
                  <c:v>36.105478633383669</c:v>
                </c:pt>
                <c:pt idx="78">
                  <c:v>37.177367857891149</c:v>
                </c:pt>
                <c:pt idx="79">
                  <c:v>38.183098861837905</c:v>
                </c:pt>
                <c:pt idx="80">
                  <c:v>39.092113017593462</c:v>
                </c:pt>
                <c:pt idx="81">
                  <c:v>39.876790390018542</c:v>
                </c:pt>
                <c:pt idx="82">
                  <c:v>40.51328895421792</c:v>
                </c:pt>
                <c:pt idx="83">
                  <c:v>40.98226902340221</c:v>
                </c:pt>
                <c:pt idx="84">
                  <c:v>41.269480875484611</c:v>
                </c:pt>
                <c:pt idx="85">
                  <c:v>41.36619772367581</c:v>
                </c:pt>
                <c:pt idx="86">
                  <c:v>41.269480875484611</c:v>
                </c:pt>
                <c:pt idx="87">
                  <c:v>40.98226902340221</c:v>
                </c:pt>
                <c:pt idx="88">
                  <c:v>40.51328895421792</c:v>
                </c:pt>
                <c:pt idx="89">
                  <c:v>39.876790390018542</c:v>
                </c:pt>
                <c:pt idx="90">
                  <c:v>39.092113017593462</c:v>
                </c:pt>
                <c:pt idx="91">
                  <c:v>38.183098861837905</c:v>
                </c:pt>
                <c:pt idx="92">
                  <c:v>37.177367857891149</c:v>
                </c:pt>
                <c:pt idx="93">
                  <c:v>36.105478633383662</c:v>
                </c:pt>
                <c:pt idx="94">
                  <c:v>35</c:v>
                </c:pt>
                <c:pt idx="95">
                  <c:v>33.894521366616331</c:v>
                </c:pt>
                <c:pt idx="96">
                  <c:v>32.822632142108851</c:v>
                </c:pt>
                <c:pt idx="97">
                  <c:v>31.816901138162091</c:v>
                </c:pt>
                <c:pt idx="98">
                  <c:v>30.907886982406538</c:v>
                </c:pt>
                <c:pt idx="99">
                  <c:v>30.123209609981458</c:v>
                </c:pt>
                <c:pt idx="100">
                  <c:v>29.48671104578208</c:v>
                </c:pt>
                <c:pt idx="101">
                  <c:v>29.01773097659779</c:v>
                </c:pt>
                <c:pt idx="102">
                  <c:v>28.730519124515389</c:v>
                </c:pt>
                <c:pt idx="103">
                  <c:v>28.633802276324186</c:v>
                </c:pt>
                <c:pt idx="104">
                  <c:v>28.730519124515389</c:v>
                </c:pt>
                <c:pt idx="105">
                  <c:v>29.01773097659779</c:v>
                </c:pt>
                <c:pt idx="106">
                  <c:v>29.48671104578208</c:v>
                </c:pt>
                <c:pt idx="107">
                  <c:v>30.123209609981455</c:v>
                </c:pt>
                <c:pt idx="108">
                  <c:v>30.907886982406534</c:v>
                </c:pt>
                <c:pt idx="109">
                  <c:v>31.816901138162091</c:v>
                </c:pt>
                <c:pt idx="110">
                  <c:v>32.822632142108851</c:v>
                </c:pt>
                <c:pt idx="111">
                  <c:v>33.894521366616331</c:v>
                </c:pt>
                <c:pt idx="112">
                  <c:v>35</c:v>
                </c:pt>
                <c:pt idx="114">
                  <c:v>35</c:v>
                </c:pt>
                <c:pt idx="115">
                  <c:v>36.105478633383669</c:v>
                </c:pt>
                <c:pt idx="116">
                  <c:v>37.177367857891149</c:v>
                </c:pt>
                <c:pt idx="117">
                  <c:v>38.183098861837905</c:v>
                </c:pt>
                <c:pt idx="118">
                  <c:v>39.092113017593462</c:v>
                </c:pt>
                <c:pt idx="119">
                  <c:v>39.876790390018542</c:v>
                </c:pt>
                <c:pt idx="120">
                  <c:v>40.51328895421792</c:v>
                </c:pt>
                <c:pt idx="121">
                  <c:v>40.98226902340221</c:v>
                </c:pt>
                <c:pt idx="122">
                  <c:v>41.269480875484611</c:v>
                </c:pt>
                <c:pt idx="123">
                  <c:v>41.36619772367581</c:v>
                </c:pt>
                <c:pt idx="124">
                  <c:v>41.269480875484611</c:v>
                </c:pt>
                <c:pt idx="125">
                  <c:v>40.98226902340221</c:v>
                </c:pt>
                <c:pt idx="126">
                  <c:v>40.51328895421792</c:v>
                </c:pt>
                <c:pt idx="127">
                  <c:v>39.876790390018542</c:v>
                </c:pt>
                <c:pt idx="128">
                  <c:v>39.092113017593462</c:v>
                </c:pt>
                <c:pt idx="129">
                  <c:v>38.183098861837905</c:v>
                </c:pt>
                <c:pt idx="130">
                  <c:v>37.177367857891149</c:v>
                </c:pt>
                <c:pt idx="131">
                  <c:v>36.105478633383662</c:v>
                </c:pt>
                <c:pt idx="132">
                  <c:v>35</c:v>
                </c:pt>
                <c:pt idx="133">
                  <c:v>33.894521366616331</c:v>
                </c:pt>
                <c:pt idx="134">
                  <c:v>32.822632142108851</c:v>
                </c:pt>
                <c:pt idx="135">
                  <c:v>31.816901138162091</c:v>
                </c:pt>
                <c:pt idx="136">
                  <c:v>30.907886982406538</c:v>
                </c:pt>
                <c:pt idx="137">
                  <c:v>30.123209609981458</c:v>
                </c:pt>
                <c:pt idx="138">
                  <c:v>29.48671104578208</c:v>
                </c:pt>
                <c:pt idx="139">
                  <c:v>29.01773097659779</c:v>
                </c:pt>
                <c:pt idx="140">
                  <c:v>28.730519124515389</c:v>
                </c:pt>
                <c:pt idx="141">
                  <c:v>28.633802276324186</c:v>
                </c:pt>
                <c:pt idx="142">
                  <c:v>28.730519124515389</c:v>
                </c:pt>
                <c:pt idx="143">
                  <c:v>29.01773097659779</c:v>
                </c:pt>
                <c:pt idx="144">
                  <c:v>29.48671104578208</c:v>
                </c:pt>
                <c:pt idx="145">
                  <c:v>30.123209609981455</c:v>
                </c:pt>
                <c:pt idx="146">
                  <c:v>30.907886982406534</c:v>
                </c:pt>
                <c:pt idx="147">
                  <c:v>31.816901138162091</c:v>
                </c:pt>
                <c:pt idx="148">
                  <c:v>32.822632142108851</c:v>
                </c:pt>
                <c:pt idx="149">
                  <c:v>33.894521366616331</c:v>
                </c:pt>
                <c:pt idx="150">
                  <c:v>35</c:v>
                </c:pt>
                <c:pt idx="152">
                  <c:v>17.5</c:v>
                </c:pt>
                <c:pt idx="153">
                  <c:v>20.104507660251915</c:v>
                </c:pt>
                <c:pt idx="154">
                  <c:v>22.629878673191545</c:v>
                </c:pt>
                <c:pt idx="155">
                  <c:v>24.999380918490107</c:v>
                </c:pt>
                <c:pt idx="156">
                  <c:v>27.1410182694502</c:v>
                </c:pt>
                <c:pt idx="157">
                  <c:v>28.98971815888369</c:v>
                </c:pt>
                <c:pt idx="158">
                  <c:v>30.48930877613742</c:v>
                </c:pt>
                <c:pt idx="159">
                  <c:v>31.594225819135602</c:v>
                </c:pt>
                <c:pt idx="160">
                  <c:v>32.270896942641741</c:v>
                </c:pt>
                <c:pt idx="161">
                  <c:v>32.498761836980215</c:v>
                </c:pt>
                <c:pt idx="162">
                  <c:v>32.270896942641741</c:v>
                </c:pt>
                <c:pt idx="163">
                  <c:v>31.594225819135605</c:v>
                </c:pt>
                <c:pt idx="164">
                  <c:v>30.48930877613742</c:v>
                </c:pt>
                <c:pt idx="165">
                  <c:v>28.98971815888369</c:v>
                </c:pt>
                <c:pt idx="166">
                  <c:v>27.141018269450203</c:v>
                </c:pt>
                <c:pt idx="167">
                  <c:v>24.999380918490107</c:v>
                </c:pt>
                <c:pt idx="168">
                  <c:v>22.629878673191548</c:v>
                </c:pt>
                <c:pt idx="169">
                  <c:v>20.104507660251915</c:v>
                </c:pt>
                <c:pt idx="170">
                  <c:v>17.500000000000004</c:v>
                </c:pt>
                <c:pt idx="171">
                  <c:v>14.895492339748083</c:v>
                </c:pt>
                <c:pt idx="172">
                  <c:v>12.370121326808457</c:v>
                </c:pt>
                <c:pt idx="173">
                  <c:v>10.000619081509889</c:v>
                </c:pt>
                <c:pt idx="174">
                  <c:v>7.8589817305498002</c:v>
                </c:pt>
                <c:pt idx="175">
                  <c:v>6.0102818411163117</c:v>
                </c:pt>
                <c:pt idx="176">
                  <c:v>4.5106912238625831</c:v>
                </c:pt>
                <c:pt idx="177">
                  <c:v>3.4057741808643964</c:v>
                </c:pt>
                <c:pt idx="178">
                  <c:v>2.7291030573582553</c:v>
                </c:pt>
                <c:pt idx="179">
                  <c:v>2.5012381630197833</c:v>
                </c:pt>
                <c:pt idx="180">
                  <c:v>2.7291030573582535</c:v>
                </c:pt>
                <c:pt idx="181">
                  <c:v>3.4057741808643929</c:v>
                </c:pt>
                <c:pt idx="182">
                  <c:v>4.5106912238625796</c:v>
                </c:pt>
                <c:pt idx="183">
                  <c:v>6.0102818411163081</c:v>
                </c:pt>
                <c:pt idx="184">
                  <c:v>7.8589817305497949</c:v>
                </c:pt>
                <c:pt idx="185">
                  <c:v>10.000619081509885</c:v>
                </c:pt>
                <c:pt idx="186">
                  <c:v>12.370121326808459</c:v>
                </c:pt>
                <c:pt idx="187">
                  <c:v>14.895492339748071</c:v>
                </c:pt>
                <c:pt idx="188">
                  <c:v>17.499999999999996</c:v>
                </c:pt>
              </c:numCache>
            </c:numRef>
          </c:xVal>
          <c:yVal>
            <c:numRef>
              <c:f>'5 pulley graphic'!$D$8:$D$425</c:f>
              <c:numCache>
                <c:formatCode>General</c:formatCode>
                <c:ptCount val="418"/>
                <c:pt idx="0">
                  <c:v>6.366197723675814</c:v>
                </c:pt>
                <c:pt idx="1">
                  <c:v>6.2694808754846116</c:v>
                </c:pt>
                <c:pt idx="2">
                  <c:v>5.9822690234022105</c:v>
                </c:pt>
                <c:pt idx="3">
                  <c:v>5.5132889542179218</c:v>
                </c:pt>
                <c:pt idx="4">
                  <c:v>4.8767903900185443</c:v>
                </c:pt>
                <c:pt idx="5">
                  <c:v>4.0921130175934648</c:v>
                </c:pt>
                <c:pt idx="6">
                  <c:v>3.1830988618379079</c:v>
                </c:pt>
                <c:pt idx="7">
                  <c:v>2.1773678578911486</c:v>
                </c:pt>
                <c:pt idx="8">
                  <c:v>1.1054786333836657</c:v>
                </c:pt>
                <c:pt idx="9">
                  <c:v>3.8997686524020987E-16</c:v>
                </c:pt>
                <c:pt idx="10">
                  <c:v>-1.105478633383665</c:v>
                </c:pt>
                <c:pt idx="11">
                  <c:v>-2.1773678578911477</c:v>
                </c:pt>
                <c:pt idx="12">
                  <c:v>-3.1830988618379057</c:v>
                </c:pt>
                <c:pt idx="13">
                  <c:v>-4.0921130175934648</c:v>
                </c:pt>
                <c:pt idx="14">
                  <c:v>-4.8767903900185434</c:v>
                </c:pt>
                <c:pt idx="15">
                  <c:v>-5.5132889542179218</c:v>
                </c:pt>
                <c:pt idx="16">
                  <c:v>-5.9822690234022096</c:v>
                </c:pt>
                <c:pt idx="17">
                  <c:v>-6.2694808754846116</c:v>
                </c:pt>
                <c:pt idx="18">
                  <c:v>-6.366197723675814</c:v>
                </c:pt>
                <c:pt idx="19">
                  <c:v>-6.2694808754846116</c:v>
                </c:pt>
                <c:pt idx="20">
                  <c:v>-5.9822690234022105</c:v>
                </c:pt>
                <c:pt idx="21">
                  <c:v>-5.5132889542179209</c:v>
                </c:pt>
                <c:pt idx="22">
                  <c:v>-4.8767903900185443</c:v>
                </c:pt>
                <c:pt idx="23">
                  <c:v>-4.0921130175934648</c:v>
                </c:pt>
                <c:pt idx="24">
                  <c:v>-3.1830988618379097</c:v>
                </c:pt>
                <c:pt idx="25">
                  <c:v>-2.1773678578911522</c:v>
                </c:pt>
                <c:pt idx="26">
                  <c:v>-1.1054786333836653</c:v>
                </c:pt>
                <c:pt idx="27">
                  <c:v>-1.1699305957206295E-15</c:v>
                </c:pt>
                <c:pt idx="28">
                  <c:v>1.1054786333836628</c:v>
                </c:pt>
                <c:pt idx="29">
                  <c:v>2.1773678578911442</c:v>
                </c:pt>
                <c:pt idx="30">
                  <c:v>3.1830988618379079</c:v>
                </c:pt>
                <c:pt idx="31">
                  <c:v>4.0921130175934639</c:v>
                </c:pt>
                <c:pt idx="32">
                  <c:v>4.8767903900185434</c:v>
                </c:pt>
                <c:pt idx="33">
                  <c:v>5.5132889542179191</c:v>
                </c:pt>
                <c:pt idx="34">
                  <c:v>5.9822690234022105</c:v>
                </c:pt>
                <c:pt idx="35">
                  <c:v>6.2694808754846116</c:v>
                </c:pt>
                <c:pt idx="36">
                  <c:v>6.366197723675814</c:v>
                </c:pt>
                <c:pt idx="38">
                  <c:v>38.36619772367581</c:v>
                </c:pt>
                <c:pt idx="39">
                  <c:v>38.269480875484611</c:v>
                </c:pt>
                <c:pt idx="40">
                  <c:v>37.98226902340221</c:v>
                </c:pt>
                <c:pt idx="41">
                  <c:v>37.51328895421792</c:v>
                </c:pt>
                <c:pt idx="42">
                  <c:v>36.876790390018542</c:v>
                </c:pt>
                <c:pt idx="43">
                  <c:v>36.092113017593462</c:v>
                </c:pt>
                <c:pt idx="44">
                  <c:v>35.183098861837905</c:v>
                </c:pt>
                <c:pt idx="45">
                  <c:v>34.177367857891149</c:v>
                </c:pt>
                <c:pt idx="46">
                  <c:v>33.105478633383669</c:v>
                </c:pt>
                <c:pt idx="47">
                  <c:v>32</c:v>
                </c:pt>
                <c:pt idx="48">
                  <c:v>30.894521366616335</c:v>
                </c:pt>
                <c:pt idx="49">
                  <c:v>29.822632142108851</c:v>
                </c:pt>
                <c:pt idx="50">
                  <c:v>28.816901138162095</c:v>
                </c:pt>
                <c:pt idx="51">
                  <c:v>27.907886982406534</c:v>
                </c:pt>
                <c:pt idx="52">
                  <c:v>27.123209609981458</c:v>
                </c:pt>
                <c:pt idx="53">
                  <c:v>26.48671104578208</c:v>
                </c:pt>
                <c:pt idx="54">
                  <c:v>26.01773097659779</c:v>
                </c:pt>
                <c:pt idx="55">
                  <c:v>25.730519124515389</c:v>
                </c:pt>
                <c:pt idx="56">
                  <c:v>25.633802276324186</c:v>
                </c:pt>
                <c:pt idx="57">
                  <c:v>25.730519124515389</c:v>
                </c:pt>
                <c:pt idx="58">
                  <c:v>26.01773097659779</c:v>
                </c:pt>
                <c:pt idx="59">
                  <c:v>26.48671104578208</c:v>
                </c:pt>
                <c:pt idx="60">
                  <c:v>27.123209609981455</c:v>
                </c:pt>
                <c:pt idx="61">
                  <c:v>27.907886982406534</c:v>
                </c:pt>
                <c:pt idx="62">
                  <c:v>28.816901138162091</c:v>
                </c:pt>
                <c:pt idx="63">
                  <c:v>29.822632142108848</c:v>
                </c:pt>
                <c:pt idx="64">
                  <c:v>30.894521366616335</c:v>
                </c:pt>
                <c:pt idx="65">
                  <c:v>32</c:v>
                </c:pt>
                <c:pt idx="66">
                  <c:v>33.105478633383662</c:v>
                </c:pt>
                <c:pt idx="67">
                  <c:v>34.177367857891142</c:v>
                </c:pt>
                <c:pt idx="68">
                  <c:v>35.183098861837905</c:v>
                </c:pt>
                <c:pt idx="69">
                  <c:v>36.092113017593462</c:v>
                </c:pt>
                <c:pt idx="70">
                  <c:v>36.876790390018542</c:v>
                </c:pt>
                <c:pt idx="71">
                  <c:v>37.51328895421792</c:v>
                </c:pt>
                <c:pt idx="72">
                  <c:v>37.98226902340221</c:v>
                </c:pt>
                <c:pt idx="73">
                  <c:v>38.269480875484611</c:v>
                </c:pt>
                <c:pt idx="74">
                  <c:v>38.36619772367581</c:v>
                </c:pt>
                <c:pt idx="76">
                  <c:v>38.36619772367581</c:v>
                </c:pt>
                <c:pt idx="77">
                  <c:v>38.269480875484611</c:v>
                </c:pt>
                <c:pt idx="78">
                  <c:v>37.98226902340221</c:v>
                </c:pt>
                <c:pt idx="79">
                  <c:v>37.51328895421792</c:v>
                </c:pt>
                <c:pt idx="80">
                  <c:v>36.876790390018542</c:v>
                </c:pt>
                <c:pt idx="81">
                  <c:v>36.092113017593462</c:v>
                </c:pt>
                <c:pt idx="82">
                  <c:v>35.183098861837905</c:v>
                </c:pt>
                <c:pt idx="83">
                  <c:v>34.177367857891149</c:v>
                </c:pt>
                <c:pt idx="84">
                  <c:v>33.105478633383669</c:v>
                </c:pt>
                <c:pt idx="85">
                  <c:v>32</c:v>
                </c:pt>
                <c:pt idx="86">
                  <c:v>30.894521366616335</c:v>
                </c:pt>
                <c:pt idx="87">
                  <c:v>29.822632142108851</c:v>
                </c:pt>
                <c:pt idx="88">
                  <c:v>28.816901138162095</c:v>
                </c:pt>
                <c:pt idx="89">
                  <c:v>27.907886982406534</c:v>
                </c:pt>
                <c:pt idx="90">
                  <c:v>27.123209609981458</c:v>
                </c:pt>
                <c:pt idx="91">
                  <c:v>26.48671104578208</c:v>
                </c:pt>
                <c:pt idx="92">
                  <c:v>26.01773097659779</c:v>
                </c:pt>
                <c:pt idx="93">
                  <c:v>25.730519124515389</c:v>
                </c:pt>
                <c:pt idx="94">
                  <c:v>25.633802276324186</c:v>
                </c:pt>
                <c:pt idx="95">
                  <c:v>25.730519124515389</c:v>
                </c:pt>
                <c:pt idx="96">
                  <c:v>26.01773097659779</c:v>
                </c:pt>
                <c:pt idx="97">
                  <c:v>26.48671104578208</c:v>
                </c:pt>
                <c:pt idx="98">
                  <c:v>27.123209609981455</c:v>
                </c:pt>
                <c:pt idx="99">
                  <c:v>27.907886982406534</c:v>
                </c:pt>
                <c:pt idx="100">
                  <c:v>28.816901138162091</c:v>
                </c:pt>
                <c:pt idx="101">
                  <c:v>29.822632142108848</c:v>
                </c:pt>
                <c:pt idx="102">
                  <c:v>30.894521366616335</c:v>
                </c:pt>
                <c:pt idx="103">
                  <c:v>32</c:v>
                </c:pt>
                <c:pt idx="104">
                  <c:v>33.105478633383662</c:v>
                </c:pt>
                <c:pt idx="105">
                  <c:v>34.177367857891142</c:v>
                </c:pt>
                <c:pt idx="106">
                  <c:v>35.183098861837905</c:v>
                </c:pt>
                <c:pt idx="107">
                  <c:v>36.092113017593462</c:v>
                </c:pt>
                <c:pt idx="108">
                  <c:v>36.876790390018542</c:v>
                </c:pt>
                <c:pt idx="109">
                  <c:v>37.51328895421792</c:v>
                </c:pt>
                <c:pt idx="110">
                  <c:v>37.98226902340221</c:v>
                </c:pt>
                <c:pt idx="111">
                  <c:v>38.269480875484611</c:v>
                </c:pt>
                <c:pt idx="112">
                  <c:v>38.36619772367581</c:v>
                </c:pt>
                <c:pt idx="114">
                  <c:v>6.366197723675814</c:v>
                </c:pt>
                <c:pt idx="115">
                  <c:v>6.2694808754846116</c:v>
                </c:pt>
                <c:pt idx="116">
                  <c:v>5.9822690234022105</c:v>
                </c:pt>
                <c:pt idx="117">
                  <c:v>5.5132889542179218</c:v>
                </c:pt>
                <c:pt idx="118">
                  <c:v>4.8767903900185443</c:v>
                </c:pt>
                <c:pt idx="119">
                  <c:v>4.0921130175934648</c:v>
                </c:pt>
                <c:pt idx="120">
                  <c:v>3.1830988618379079</c:v>
                </c:pt>
                <c:pt idx="121">
                  <c:v>2.1773678578911486</c:v>
                </c:pt>
                <c:pt idx="122">
                  <c:v>1.1054786333836657</c:v>
                </c:pt>
                <c:pt idx="123">
                  <c:v>3.8997686524020987E-16</c:v>
                </c:pt>
                <c:pt idx="124">
                  <c:v>-1.105478633383665</c:v>
                </c:pt>
                <c:pt idx="125">
                  <c:v>-2.1773678578911477</c:v>
                </c:pt>
                <c:pt idx="126">
                  <c:v>-3.1830988618379057</c:v>
                </c:pt>
                <c:pt idx="127">
                  <c:v>-4.0921130175934648</c:v>
                </c:pt>
                <c:pt idx="128">
                  <c:v>-4.8767903900185434</c:v>
                </c:pt>
                <c:pt idx="129">
                  <c:v>-5.5132889542179218</c:v>
                </c:pt>
                <c:pt idx="130">
                  <c:v>-5.9822690234022096</c:v>
                </c:pt>
                <c:pt idx="131">
                  <c:v>-6.2694808754846116</c:v>
                </c:pt>
                <c:pt idx="132">
                  <c:v>-6.366197723675814</c:v>
                </c:pt>
                <c:pt idx="133">
                  <c:v>-6.2694808754846116</c:v>
                </c:pt>
                <c:pt idx="134">
                  <c:v>-5.9822690234022105</c:v>
                </c:pt>
                <c:pt idx="135">
                  <c:v>-5.5132889542179209</c:v>
                </c:pt>
                <c:pt idx="136">
                  <c:v>-4.8767903900185443</c:v>
                </c:pt>
                <c:pt idx="137">
                  <c:v>-4.0921130175934648</c:v>
                </c:pt>
                <c:pt idx="138">
                  <c:v>-3.1830988618379097</c:v>
                </c:pt>
                <c:pt idx="139">
                  <c:v>-2.1773678578911522</c:v>
                </c:pt>
                <c:pt idx="140">
                  <c:v>-1.1054786333836653</c:v>
                </c:pt>
                <c:pt idx="141">
                  <c:v>-1.1699305957206295E-15</c:v>
                </c:pt>
                <c:pt idx="142">
                  <c:v>1.1054786333836628</c:v>
                </c:pt>
                <c:pt idx="143">
                  <c:v>2.1773678578911442</c:v>
                </c:pt>
                <c:pt idx="144">
                  <c:v>3.1830988618379079</c:v>
                </c:pt>
                <c:pt idx="145">
                  <c:v>4.0921130175934639</c:v>
                </c:pt>
                <c:pt idx="146">
                  <c:v>4.8767903900185434</c:v>
                </c:pt>
                <c:pt idx="147">
                  <c:v>5.5132889542179191</c:v>
                </c:pt>
                <c:pt idx="148">
                  <c:v>5.9822690234022105</c:v>
                </c:pt>
                <c:pt idx="149">
                  <c:v>6.2694808754846116</c:v>
                </c:pt>
                <c:pt idx="150">
                  <c:v>6.366197723675814</c:v>
                </c:pt>
                <c:pt idx="152">
                  <c:v>30.998761836980215</c:v>
                </c:pt>
                <c:pt idx="153">
                  <c:v>30.770896942641745</c:v>
                </c:pt>
                <c:pt idx="154">
                  <c:v>30.094225819135605</c:v>
                </c:pt>
                <c:pt idx="155">
                  <c:v>28.98930877613742</c:v>
                </c:pt>
                <c:pt idx="156">
                  <c:v>27.48971815888369</c:v>
                </c:pt>
                <c:pt idx="157">
                  <c:v>25.6410182694502</c:v>
                </c:pt>
                <c:pt idx="158">
                  <c:v>23.499380918490111</c:v>
                </c:pt>
                <c:pt idx="159">
                  <c:v>21.129878673191545</c:v>
                </c:pt>
                <c:pt idx="160">
                  <c:v>18.604507660251915</c:v>
                </c:pt>
                <c:pt idx="161">
                  <c:v>16</c:v>
                </c:pt>
                <c:pt idx="162">
                  <c:v>13.395492339748085</c:v>
                </c:pt>
                <c:pt idx="163">
                  <c:v>10.870121326808455</c:v>
                </c:pt>
                <c:pt idx="164">
                  <c:v>8.5006190815098961</c:v>
                </c:pt>
                <c:pt idx="165">
                  <c:v>6.3589817305497984</c:v>
                </c:pt>
                <c:pt idx="166">
                  <c:v>4.5102818411163117</c:v>
                </c:pt>
                <c:pt idx="167">
                  <c:v>3.0106912238625778</c:v>
                </c:pt>
                <c:pt idx="168">
                  <c:v>1.9057741808643964</c:v>
                </c:pt>
                <c:pt idx="169">
                  <c:v>1.2291030573582553</c:v>
                </c:pt>
                <c:pt idx="170">
                  <c:v>1.0012381630197833</c:v>
                </c:pt>
                <c:pt idx="171">
                  <c:v>1.2291030573582553</c:v>
                </c:pt>
                <c:pt idx="172">
                  <c:v>1.9057741808643947</c:v>
                </c:pt>
                <c:pt idx="173">
                  <c:v>3.0106912238625796</c:v>
                </c:pt>
                <c:pt idx="174">
                  <c:v>4.5102818411163099</c:v>
                </c:pt>
                <c:pt idx="175">
                  <c:v>6.3589817305497967</c:v>
                </c:pt>
                <c:pt idx="176">
                  <c:v>8.5006190815098854</c:v>
                </c:pt>
                <c:pt idx="177">
                  <c:v>10.870121326808446</c:v>
                </c:pt>
                <c:pt idx="178">
                  <c:v>13.395492339748085</c:v>
                </c:pt>
                <c:pt idx="179">
                  <c:v>15.999999999999996</c:v>
                </c:pt>
                <c:pt idx="180">
                  <c:v>18.604507660251908</c:v>
                </c:pt>
                <c:pt idx="181">
                  <c:v>21.129878673191534</c:v>
                </c:pt>
                <c:pt idx="182">
                  <c:v>23.499380918490111</c:v>
                </c:pt>
                <c:pt idx="183">
                  <c:v>25.6410182694502</c:v>
                </c:pt>
                <c:pt idx="184">
                  <c:v>27.489718158883687</c:v>
                </c:pt>
                <c:pt idx="185">
                  <c:v>28.989308776137417</c:v>
                </c:pt>
                <c:pt idx="186">
                  <c:v>30.094225819135605</c:v>
                </c:pt>
                <c:pt idx="187">
                  <c:v>30.770896942641741</c:v>
                </c:pt>
                <c:pt idx="188">
                  <c:v>30.998761836980215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468864"/>
        <c:axId val="276470400"/>
      </c:scatterChart>
      <c:valAx>
        <c:axId val="2764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6470400"/>
        <c:crosses val="autoZero"/>
        <c:crossBetween val="midCat"/>
      </c:valAx>
      <c:valAx>
        <c:axId val="276470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6468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485774</xdr:colOff>
      <xdr:row>3</xdr:row>
      <xdr:rowOff>57150</xdr:rowOff>
    </xdr:from>
    <xdr:to>
      <xdr:col>15</xdr:col>
      <xdr:colOff>209550</xdr:colOff>
      <xdr:row>18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190499</xdr:colOff>
      <xdr:row>5</xdr:row>
      <xdr:rowOff>19050</xdr:rowOff>
    </xdr:from>
    <xdr:to>
      <xdr:col>13</xdr:col>
      <xdr:colOff>361950</xdr:colOff>
      <xdr:row>21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cholarworks.rit.edu/cgi/viewcontent.cgi?article=8309&amp;context=theses" TargetMode="External"/><Relationship Id="rId1" Type="http://schemas.openxmlformats.org/officeDocument/2006/relationships/hyperlink" Target="mailto:=B7*@Pi()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=D3/@PI()" TargetMode="External"/><Relationship Id="rId1" Type="http://schemas.openxmlformats.org/officeDocument/2006/relationships/hyperlink" Target="mailto:=D3/@PI()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topLeftCell="B1" workbookViewId="0">
      <selection activeCell="B3" sqref="B3"/>
    </sheetView>
    <sheetView workbookViewId="1"/>
  </sheetViews>
  <sheetFormatPr defaultRowHeight="15" x14ac:dyDescent="0.25"/>
  <sheetData>
    <row r="2" spans="1:3" x14ac:dyDescent="0.25">
      <c r="A2" t="s">
        <v>0</v>
      </c>
      <c r="B2" s="2" t="s">
        <v>8</v>
      </c>
      <c r="C2" t="s">
        <v>9</v>
      </c>
    </row>
    <row r="3" spans="1:3" x14ac:dyDescent="0.25">
      <c r="B3" s="1" t="s">
        <v>10</v>
      </c>
    </row>
    <row r="4" spans="1:3" x14ac:dyDescent="0.25">
      <c r="A4" t="s">
        <v>2</v>
      </c>
      <c r="B4" t="s">
        <v>14</v>
      </c>
    </row>
    <row r="5" spans="1:3" x14ac:dyDescent="0.25">
      <c r="A5">
        <v>20</v>
      </c>
      <c r="B5" t="s">
        <v>11</v>
      </c>
    </row>
    <row r="6" spans="1:3" ht="15.75" x14ac:dyDescent="0.25">
      <c r="B6" s="3" t="s">
        <v>5</v>
      </c>
    </row>
    <row r="7" spans="1:3" x14ac:dyDescent="0.25">
      <c r="A7" s="1" t="e">
        <f>#REF!*PI()/Pitch</f>
        <v>#REF!</v>
      </c>
      <c r="B7" t="s">
        <v>4</v>
      </c>
    </row>
    <row r="8" spans="1:3" ht="17.25" x14ac:dyDescent="0.25">
      <c r="B8" t="s">
        <v>12</v>
      </c>
    </row>
    <row r="9" spans="1:3" x14ac:dyDescent="0.25">
      <c r="B9" t="s">
        <v>7</v>
      </c>
    </row>
    <row r="10" spans="1:3" ht="15.75" x14ac:dyDescent="0.25">
      <c r="B10" s="3" t="s">
        <v>6</v>
      </c>
    </row>
    <row r="11" spans="1:3" x14ac:dyDescent="0.25">
      <c r="B11" t="s">
        <v>3</v>
      </c>
    </row>
    <row r="12" spans="1:3" ht="17.25" x14ac:dyDescent="0.25">
      <c r="B12" t="s">
        <v>13</v>
      </c>
    </row>
    <row r="13" spans="1:3" x14ac:dyDescent="0.25">
      <c r="B13" t="s">
        <v>7</v>
      </c>
    </row>
    <row r="15" spans="1:3" x14ac:dyDescent="0.25">
      <c r="B15" t="s">
        <v>47</v>
      </c>
    </row>
  </sheetData>
  <hyperlinks>
    <hyperlink ref="A7" r:id="rId1" display="=B7*@Pi()"/>
    <hyperlink ref="B3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0"/>
  <sheetViews>
    <sheetView tabSelected="1" topLeftCell="A28" workbookViewId="0">
      <selection activeCell="C39" sqref="C39"/>
    </sheetView>
    <sheetView workbookViewId="1">
      <selection activeCell="D10" sqref="D10"/>
    </sheetView>
  </sheetViews>
  <sheetFormatPr defaultRowHeight="15" x14ac:dyDescent="0.25"/>
  <cols>
    <col min="5" max="5" width="10.5703125" bestFit="1" customWidth="1"/>
    <col min="7" max="7" width="9.5703125" bestFit="1" customWidth="1"/>
    <col min="8" max="8" width="4.28515625" customWidth="1"/>
    <col min="9" max="10" width="9.5703125" bestFit="1" customWidth="1"/>
    <col min="13" max="13" width="11.5703125" bestFit="1" customWidth="1"/>
    <col min="14" max="14" width="12.5703125" bestFit="1" customWidth="1"/>
    <col min="15" max="15" width="11.5703125" bestFit="1" customWidth="1"/>
    <col min="16" max="17" width="12.140625" bestFit="1" customWidth="1"/>
    <col min="18" max="19" width="12.5703125" bestFit="1" customWidth="1"/>
  </cols>
  <sheetData>
    <row r="1" spans="1:28" ht="15.75" thickBot="1" x14ac:dyDescent="0.3">
      <c r="A1" t="s">
        <v>1</v>
      </c>
      <c r="B1">
        <v>2</v>
      </c>
      <c r="D1" s="4"/>
      <c r="E1" s="4"/>
      <c r="F1" s="4"/>
      <c r="G1" s="4"/>
      <c r="H1" s="4"/>
      <c r="I1" s="15"/>
      <c r="J1" s="16"/>
      <c r="K1" s="5"/>
      <c r="L1" s="5"/>
      <c r="M1" s="15" t="s">
        <v>26</v>
      </c>
      <c r="N1" s="16" t="s">
        <v>48</v>
      </c>
      <c r="O1" s="16" t="s">
        <v>25</v>
      </c>
      <c r="P1" s="17" t="s">
        <v>49</v>
      </c>
      <c r="Q1" s="37"/>
      <c r="R1" s="37"/>
      <c r="S1" s="34" t="s">
        <v>31</v>
      </c>
      <c r="T1" s="14"/>
      <c r="U1" s="24" t="s">
        <v>29</v>
      </c>
      <c r="V1" s="12" t="s">
        <v>30</v>
      </c>
      <c r="X1" s="13"/>
      <c r="Y1" s="4"/>
    </row>
    <row r="2" spans="1:28" ht="15.75" thickBot="1" x14ac:dyDescent="0.3">
      <c r="A2" s="8" t="s">
        <v>16</v>
      </c>
      <c r="B2" s="9" t="s">
        <v>15</v>
      </c>
      <c r="C2" s="9" t="s">
        <v>33</v>
      </c>
      <c r="D2" s="10" t="s">
        <v>2</v>
      </c>
      <c r="E2" s="10" t="s">
        <v>17</v>
      </c>
      <c r="F2" s="10"/>
      <c r="G2" s="10"/>
      <c r="H2" s="10" t="s">
        <v>21</v>
      </c>
      <c r="I2" s="22" t="s">
        <v>18</v>
      </c>
      <c r="J2" s="23" t="s">
        <v>19</v>
      </c>
      <c r="K2" s="10" t="s">
        <v>20</v>
      </c>
      <c r="L2" s="10" t="s">
        <v>43</v>
      </c>
      <c r="M2" s="128" t="s">
        <v>37</v>
      </c>
      <c r="N2" s="129" t="s">
        <v>35</v>
      </c>
      <c r="O2" s="129" t="s">
        <v>38</v>
      </c>
      <c r="P2" s="130" t="s">
        <v>36</v>
      </c>
      <c r="Q2" s="23" t="s">
        <v>45</v>
      </c>
      <c r="R2" s="23" t="s">
        <v>46</v>
      </c>
      <c r="S2" s="10" t="s">
        <v>27</v>
      </c>
      <c r="T2" s="25" t="s">
        <v>28</v>
      </c>
      <c r="U2" s="26" t="s">
        <v>44</v>
      </c>
      <c r="V2" s="27"/>
      <c r="W2" s="11" t="s">
        <v>32</v>
      </c>
      <c r="X2" s="6"/>
    </row>
    <row r="3" spans="1:28" x14ac:dyDescent="0.25">
      <c r="A3">
        <v>1</v>
      </c>
      <c r="B3">
        <v>27</v>
      </c>
      <c r="C3">
        <v>1.0000000000000001E-5</v>
      </c>
      <c r="D3" s="4">
        <v>20</v>
      </c>
      <c r="E3" s="4">
        <f>D3/PI()</f>
        <v>6.366197723675814</v>
      </c>
      <c r="F3" s="4"/>
      <c r="G3" s="4"/>
      <c r="H3" s="4"/>
      <c r="I3" s="18"/>
      <c r="J3" s="19"/>
      <c r="K3" s="6"/>
      <c r="L3" s="6"/>
      <c r="M3" s="131">
        <f t="shared" ref="M3:O3" si="0">M7</f>
        <v>23.809370133885512</v>
      </c>
      <c r="N3" s="132">
        <f t="shared" si="0"/>
        <v>61.863729911363549</v>
      </c>
      <c r="O3" s="132">
        <f t="shared" si="0"/>
        <v>27.000000000001851</v>
      </c>
      <c r="P3" s="133">
        <f>P7</f>
        <v>90</v>
      </c>
      <c r="Q3" s="33"/>
      <c r="R3" s="33"/>
      <c r="S3" s="6"/>
      <c r="T3" s="28"/>
      <c r="U3" s="31"/>
      <c r="V3" s="35">
        <f>U7+P7-(N4+U4)</f>
        <v>175.11247065063213</v>
      </c>
      <c r="W3">
        <f>D3*Pitch*V3/360</f>
        <v>19.456941183403568</v>
      </c>
      <c r="X3" s="13"/>
    </row>
    <row r="4" spans="1:28" x14ac:dyDescent="0.25">
      <c r="A4">
        <v>2</v>
      </c>
      <c r="B4">
        <v>20.5</v>
      </c>
      <c r="C4">
        <v>22</v>
      </c>
      <c r="D4" s="4">
        <v>47.123889803846893</v>
      </c>
      <c r="E4" s="4">
        <f t="shared" ref="E4:E6" si="1">D4/PI()</f>
        <v>14.999999999999998</v>
      </c>
      <c r="F4" s="4"/>
      <c r="G4" s="4"/>
      <c r="H4" s="4" t="s">
        <v>22</v>
      </c>
      <c r="I4" s="18">
        <f>(B4-B3)^2</f>
        <v>42.25</v>
      </c>
      <c r="J4" s="19">
        <f>(C4-C3)^2</f>
        <v>483.99956000010002</v>
      </c>
      <c r="K4" s="6">
        <f>SQRT(I4+J4)</f>
        <v>22.940129903732018</v>
      </c>
      <c r="L4" s="6" t="s">
        <v>41</v>
      </c>
      <c r="M4" s="134">
        <f>SQRT(K4^2-(E3+E4)^2)</f>
        <v>8.3507577400431483</v>
      </c>
      <c r="N4" s="135">
        <f>DEGREES(ACOS((E4+E3)/K4))</f>
        <v>21.347530048219625</v>
      </c>
      <c r="O4" s="135">
        <f>SQRT(K4^2-(E3-E4)^2)</f>
        <v>21.253400157467492</v>
      </c>
      <c r="P4" s="133">
        <f>DEGREES(ACOS((E3-E4)/K4))</f>
        <v>112.10854233990295</v>
      </c>
      <c r="Q4" s="33"/>
      <c r="R4" s="33"/>
      <c r="S4" s="6">
        <f>IF(OR(H4="y",H4="Y"),M4,O4)</f>
        <v>8.3507577400431483</v>
      </c>
      <c r="T4" s="29">
        <f>IF(OR(H4="y",H4="Y"),N4,P4)</f>
        <v>21.347530048219625</v>
      </c>
      <c r="U4" s="31">
        <f>DEGREES(ACOS((B3-B4)/K4))</f>
        <v>73.539978111043624</v>
      </c>
      <c r="V4" s="35">
        <f>360-((N4+U4+(180-U5)+N5))</f>
        <v>110.45119665921237</v>
      </c>
      <c r="W4">
        <f>D4*Pitch*V4/360</f>
        <v>28.916055667065258</v>
      </c>
      <c r="X4" s="13"/>
    </row>
    <row r="5" spans="1:28" x14ac:dyDescent="0.25">
      <c r="A5">
        <v>3</v>
      </c>
      <c r="B5">
        <v>14.337999999999999</v>
      </c>
      <c r="C5">
        <v>58.91164497115313</v>
      </c>
      <c r="D5" s="4">
        <v>20</v>
      </c>
      <c r="E5" s="4">
        <f t="shared" si="1"/>
        <v>6.366197723675814</v>
      </c>
      <c r="F5" s="4"/>
      <c r="G5" s="4"/>
      <c r="H5" s="4" t="s">
        <v>22</v>
      </c>
      <c r="I5" s="18">
        <f t="shared" ref="I5:I7" si="2">(B5-B4)^2</f>
        <v>37.970244000000008</v>
      </c>
      <c r="J5" s="19">
        <f t="shared" ref="J5:J7" si="3">(C5-C4)^2</f>
        <v>1362.4695344764541</v>
      </c>
      <c r="K5" s="6">
        <f t="shared" ref="K5:K7" si="4">SQRT(I5+J5)</f>
        <v>37.422450193385977</v>
      </c>
      <c r="L5" s="6" t="s">
        <v>39</v>
      </c>
      <c r="M5" s="134">
        <f t="shared" ref="M5:M7" si="5">SQRT(K5^2-(E4+E5)^2)</f>
        <v>30.723368521521934</v>
      </c>
      <c r="N5" s="135">
        <f t="shared" ref="N5:N7" si="6">DEGREES(ACOS((E5+E4)/K5))</f>
        <v>55.183781390936474</v>
      </c>
      <c r="O5" s="135">
        <f>SQRT(K5^2-(E4-E5)^2)</f>
        <v>36.412871855015688</v>
      </c>
      <c r="P5" s="133">
        <f>DEGREES(ACOS((E4-E5)/K5))</f>
        <v>76.661015747382862</v>
      </c>
      <c r="Q5" s="33"/>
      <c r="R5" s="33"/>
      <c r="S5" s="6">
        <f>IF(OR(H5="y",H5="Y"),M5,O5)</f>
        <v>30.723368521521934</v>
      </c>
      <c r="T5" s="29">
        <f t="shared" ref="T5:T7" si="7">IF(OR(H5="y",H5="Y"),N5,P5)</f>
        <v>55.183781390936474</v>
      </c>
      <c r="U5" s="31">
        <f>DEGREES(ACOS((B4-B5)/K5))</f>
        <v>80.522486209412108</v>
      </c>
      <c r="V5" s="35">
        <f>U6+P6+90-(U5+N5)</f>
        <v>120.61495063997822</v>
      </c>
      <c r="W5">
        <f>D5*Pitch*V5/360</f>
        <v>13.401661182219803</v>
      </c>
      <c r="X5" s="13" t="s">
        <v>34</v>
      </c>
      <c r="Z5" s="4">
        <f>U6+P6</f>
        <v>166.3212182403268</v>
      </c>
      <c r="AA5" s="4">
        <f>90-(U5+N5)</f>
        <v>-45.706267600348582</v>
      </c>
      <c r="AB5" s="4">
        <f>AA5+Z5</f>
        <v>120.61495063997822</v>
      </c>
    </row>
    <row r="6" spans="1:28" x14ac:dyDescent="0.25">
      <c r="A6">
        <v>4</v>
      </c>
      <c r="B6">
        <v>0</v>
      </c>
      <c r="C6">
        <v>0</v>
      </c>
      <c r="D6" s="4">
        <v>20</v>
      </c>
      <c r="E6" s="4">
        <f t="shared" si="1"/>
        <v>6.366197723675814</v>
      </c>
      <c r="F6" s="4"/>
      <c r="G6" s="4"/>
      <c r="H6" s="4" t="s">
        <v>23</v>
      </c>
      <c r="I6" s="18">
        <f t="shared" si="2"/>
        <v>205.57824399999998</v>
      </c>
      <c r="J6" s="19">
        <f t="shared" si="3"/>
        <v>3470.581913207192</v>
      </c>
      <c r="K6" s="6">
        <f t="shared" si="4"/>
        <v>60.631346325206998</v>
      </c>
      <c r="L6" s="6" t="s">
        <v>40</v>
      </c>
      <c r="M6" s="134">
        <f t="shared" si="5"/>
        <v>59.279391557095558</v>
      </c>
      <c r="N6" s="135">
        <f t="shared" si="6"/>
        <v>77.877828769403337</v>
      </c>
      <c r="O6" s="135">
        <f>SQRT(K6^2-(E5-E6)^2)</f>
        <v>60.631346325206998</v>
      </c>
      <c r="P6" s="133">
        <f>DEGREES(ACOS((E5-E6)/K6))</f>
        <v>90</v>
      </c>
      <c r="Q6" s="33"/>
      <c r="R6" s="33"/>
      <c r="S6" s="6">
        <f>IF(OR(H6="y",H6="Y"),M6,O6)</f>
        <v>60.631346325206998</v>
      </c>
      <c r="T6" s="29">
        <f t="shared" si="7"/>
        <v>90</v>
      </c>
      <c r="U6" s="31">
        <f>DEGREES(ACOS((B5-B6)/K6))</f>
        <v>76.321218240326786</v>
      </c>
      <c r="V6" s="35">
        <f>P7+(180-U7)+(P6-U6)</f>
        <v>103.67880294977785</v>
      </c>
      <c r="W6">
        <f>D6*Pitch*V6/360</f>
        <v>11.519866994419761</v>
      </c>
      <c r="X6" s="13"/>
      <c r="Z6" s="4">
        <f>P7+(180-U7)</f>
        <v>90.000021190104633</v>
      </c>
    </row>
    <row r="7" spans="1:28" ht="15.75" thickBot="1" x14ac:dyDescent="0.3">
      <c r="A7">
        <v>5</v>
      </c>
      <c r="B7" s="36">
        <f>B3</f>
        <v>27</v>
      </c>
      <c r="C7" s="36">
        <f t="shared" ref="C7:E7" si="8">C3</f>
        <v>1.0000000000000001E-5</v>
      </c>
      <c r="D7" s="36">
        <f t="shared" si="8"/>
        <v>20</v>
      </c>
      <c r="E7" s="36">
        <f t="shared" si="8"/>
        <v>6.366197723675814</v>
      </c>
      <c r="F7" s="36"/>
      <c r="G7" s="36"/>
      <c r="H7" s="4" t="s">
        <v>23</v>
      </c>
      <c r="I7" s="20">
        <f t="shared" si="2"/>
        <v>729</v>
      </c>
      <c r="J7" s="21">
        <f t="shared" si="3"/>
        <v>1.0000000000000002E-10</v>
      </c>
      <c r="K7" s="7">
        <f t="shared" si="4"/>
        <v>27.000000000001851</v>
      </c>
      <c r="L7" s="6" t="s">
        <v>42</v>
      </c>
      <c r="M7" s="136">
        <f t="shared" si="5"/>
        <v>23.809370133885512</v>
      </c>
      <c r="N7" s="137">
        <f t="shared" si="6"/>
        <v>61.863729911363549</v>
      </c>
      <c r="O7" s="137">
        <f>SQRT(K7^2-(E6-E7)^2)</f>
        <v>27.000000000001851</v>
      </c>
      <c r="P7" s="138">
        <f>DEGREES(ACOS((E6-E7)/K7))</f>
        <v>90</v>
      </c>
      <c r="Q7" s="38"/>
      <c r="R7" s="38"/>
      <c r="S7" s="7">
        <f>IF(OR(H7="y",H7="Y"),M7,O7)</f>
        <v>27.000000000001851</v>
      </c>
      <c r="T7" s="30">
        <f t="shared" si="7"/>
        <v>90</v>
      </c>
      <c r="U7" s="32">
        <f>DEGREES(ACOS((B6-B7)/K7))</f>
        <v>179.99997880989537</v>
      </c>
      <c r="V7" s="35"/>
      <c r="X7" s="13"/>
    </row>
    <row r="8" spans="1:28" x14ac:dyDescent="0.25">
      <c r="A8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13"/>
    </row>
    <row r="9" spans="1:28" x14ac:dyDescent="0.25">
      <c r="D9" s="4"/>
      <c r="E9" s="4"/>
      <c r="F9" s="4"/>
      <c r="G9" s="4"/>
      <c r="H9" s="4"/>
      <c r="I9" s="4"/>
      <c r="J9" s="4"/>
      <c r="K9" s="4"/>
      <c r="L9" s="4"/>
      <c r="M9" s="4"/>
      <c r="N9" s="4" t="s">
        <v>50</v>
      </c>
      <c r="O9" s="4"/>
      <c r="P9" s="4"/>
      <c r="Q9" s="4"/>
      <c r="R9" s="4"/>
      <c r="S9" s="4"/>
      <c r="T9" s="4"/>
      <c r="U9" s="4" t="s">
        <v>24</v>
      </c>
      <c r="V9" s="4">
        <f>SUM(S4:S7)+SUM(W3:W6)</f>
        <v>199.99999761388233</v>
      </c>
      <c r="W9" s="4"/>
      <c r="X9" s="13"/>
    </row>
    <row r="10" spans="1:28" ht="15.75" thickBot="1" x14ac:dyDescent="0.3">
      <c r="N10" t="s">
        <v>51</v>
      </c>
      <c r="X10" s="13"/>
    </row>
    <row r="11" spans="1:28" ht="15.75" thickBot="1" x14ac:dyDescent="0.3">
      <c r="A11" t="s">
        <v>52</v>
      </c>
      <c r="B11">
        <v>5</v>
      </c>
      <c r="I11" s="8" t="s">
        <v>59</v>
      </c>
      <c r="J11" s="9"/>
      <c r="K11" s="76"/>
      <c r="M11" s="8" t="s">
        <v>60</v>
      </c>
      <c r="N11" s="9"/>
      <c r="O11" s="9"/>
      <c r="P11" s="9"/>
      <c r="Q11" s="9"/>
      <c r="R11" s="9"/>
      <c r="S11" s="76"/>
    </row>
    <row r="12" spans="1:28" ht="15.75" thickBot="1" x14ac:dyDescent="0.3">
      <c r="A12" t="s">
        <v>72</v>
      </c>
      <c r="B12" s="44">
        <f t="shared" ref="B12:D12" si="9">B22</f>
        <v>16</v>
      </c>
      <c r="C12" s="44">
        <f t="shared" si="9"/>
        <v>17.5</v>
      </c>
      <c r="D12" s="44">
        <f t="shared" si="9"/>
        <v>47.12</v>
      </c>
      <c r="E12" s="44">
        <f>E22</f>
        <v>14.998761836980217</v>
      </c>
      <c r="F12" s="44">
        <f>F22</f>
        <v>23.711811402758752</v>
      </c>
      <c r="G12" s="44">
        <f>G22</f>
        <v>132.436229788535</v>
      </c>
      <c r="H12" s="44">
        <f t="shared" ref="H12:P12" si="10">H22</f>
        <v>0</v>
      </c>
      <c r="J12" s="44" t="str">
        <f>I22</f>
        <v xml:space="preserve"> </v>
      </c>
      <c r="K12" s="44" t="str">
        <f>J22</f>
        <v xml:space="preserve"> </v>
      </c>
      <c r="L12" s="44" t="str">
        <f>K22</f>
        <v xml:space="preserve"> </v>
      </c>
      <c r="M12" s="44">
        <f t="shared" si="10"/>
        <v>25.706734743141631</v>
      </c>
      <c r="N12" s="44">
        <f t="shared" si="10"/>
        <v>68.650145949146236</v>
      </c>
      <c r="O12" s="44">
        <f t="shared" si="10"/>
        <v>68.650145949146236</v>
      </c>
      <c r="P12" s="44">
        <f t="shared" si="10"/>
        <v>25.706734743141631</v>
      </c>
    </row>
    <row r="13" spans="1:28" x14ac:dyDescent="0.25">
      <c r="A13" t="s">
        <v>16</v>
      </c>
      <c r="B13" t="s">
        <v>81</v>
      </c>
      <c r="C13" t="s">
        <v>33</v>
      </c>
      <c r="D13" t="s">
        <v>2</v>
      </c>
      <c r="E13" t="s">
        <v>17</v>
      </c>
      <c r="F13" s="82" t="s">
        <v>70</v>
      </c>
      <c r="G13" t="s">
        <v>63</v>
      </c>
      <c r="H13" s="50" t="s">
        <v>23</v>
      </c>
      <c r="I13" s="46" t="s">
        <v>37</v>
      </c>
      <c r="J13" s="47" t="s">
        <v>38</v>
      </c>
      <c r="K13" s="51" t="s">
        <v>27</v>
      </c>
      <c r="M13" s="63" t="s">
        <v>66</v>
      </c>
      <c r="N13" s="64" t="s">
        <v>65</v>
      </c>
      <c r="O13" s="64" t="s">
        <v>61</v>
      </c>
      <c r="P13" s="65" t="s">
        <v>67</v>
      </c>
      <c r="Q13" s="66" t="s">
        <v>68</v>
      </c>
      <c r="R13" s="64" t="s">
        <v>69</v>
      </c>
      <c r="S13" s="102" t="s">
        <v>78</v>
      </c>
      <c r="U13" s="51" t="s">
        <v>32</v>
      </c>
    </row>
    <row r="14" spans="1:28" s="41" customFormat="1" x14ac:dyDescent="0.25">
      <c r="A14" s="40">
        <v>1</v>
      </c>
      <c r="B14" s="41">
        <v>0</v>
      </c>
      <c r="C14" s="41">
        <v>0</v>
      </c>
      <c r="D14" s="41">
        <v>20</v>
      </c>
      <c r="E14" s="56">
        <f>D14/PI()</f>
        <v>6.366197723675814</v>
      </c>
      <c r="F14" s="78">
        <f>SQRT(((B16-B14)^2)+((C16-C14)^2))</f>
        <v>32</v>
      </c>
      <c r="G14" s="83">
        <f>DEGREES(ACOS((B16-B14)/F14))</f>
        <v>0</v>
      </c>
      <c r="H14" s="54"/>
      <c r="I14" s="48"/>
      <c r="J14" s="49"/>
      <c r="K14" s="52"/>
      <c r="M14" s="94">
        <f>DEGREES(ACOS((E14+E16)/F14))</f>
        <v>66.553826724539562</v>
      </c>
      <c r="N14" s="95">
        <f>DEGREES(ACOS((E14-E16)/F14))</f>
        <v>90</v>
      </c>
      <c r="O14" s="95">
        <f>IF(E14&lt;=E16,180-N14,N14)</f>
        <v>90</v>
      </c>
      <c r="P14" s="96">
        <f>IF(OR(H15="n",H15="N"),O14,M14)</f>
        <v>90</v>
      </c>
      <c r="Q14" s="97">
        <f>P12</f>
        <v>25.706734743141631</v>
      </c>
      <c r="R14" s="95">
        <f>ABS(G14-G12)</f>
        <v>132.436229788535</v>
      </c>
      <c r="S14" s="103">
        <f>IF(AND(OR(H13="y",H13="Y"),OR(H15="y",H15="Y")),(R14+Q14+P14),360-(R14+Q14+P14))</f>
        <v>111.85703546832337</v>
      </c>
      <c r="U14" s="71">
        <f>D14*Pitch*S14/360</f>
        <v>12.428559496480375</v>
      </c>
    </row>
    <row r="15" spans="1:28" s="39" customFormat="1" x14ac:dyDescent="0.25">
      <c r="A15" s="39" t="s">
        <v>53</v>
      </c>
      <c r="E15" s="57"/>
      <c r="F15" s="79"/>
      <c r="G15" s="84"/>
      <c r="H15" s="86" t="s">
        <v>23</v>
      </c>
      <c r="I15" s="88">
        <f>SQRT(F14^2-(E14+E16)^2)</f>
        <v>29.357896828149315</v>
      </c>
      <c r="J15" s="89">
        <f>SQRT(F14^2-(E14-E16)^2)</f>
        <v>32</v>
      </c>
      <c r="K15" s="72">
        <f>IF(OR(H15="n",H15="N"),J15,I15)</f>
        <v>32</v>
      </c>
      <c r="M15" s="98"/>
      <c r="N15" s="99"/>
      <c r="O15" s="99"/>
      <c r="P15" s="100"/>
      <c r="Q15" s="101"/>
      <c r="R15" s="99"/>
      <c r="S15" s="104"/>
      <c r="U15" s="61"/>
    </row>
    <row r="16" spans="1:28" s="41" customFormat="1" x14ac:dyDescent="0.25">
      <c r="A16" s="40">
        <v>2</v>
      </c>
      <c r="B16" s="41">
        <f>Height</f>
        <v>32</v>
      </c>
      <c r="C16" s="41">
        <v>0</v>
      </c>
      <c r="D16" s="41">
        <v>20</v>
      </c>
      <c r="E16" s="56">
        <f t="shared" ref="E16:E22" si="11">D16/PI()</f>
        <v>6.366197723675814</v>
      </c>
      <c r="F16" s="78">
        <f t="shared" ref="F16:F22" si="12">SQRT(((B18-B16)^2)+((C18-C16)^2))</f>
        <v>35</v>
      </c>
      <c r="G16" s="83">
        <f>DEGREES(ACOS((B18-B16)/F16))</f>
        <v>90</v>
      </c>
      <c r="H16" s="55"/>
      <c r="I16" s="90"/>
      <c r="J16" s="91"/>
      <c r="K16" s="71"/>
      <c r="M16" s="94">
        <f t="shared" ref="M16:M22" si="13">DEGREES(ACOS((E16+E18)/F16))</f>
        <v>68.66731116519955</v>
      </c>
      <c r="N16" s="95">
        <f t="shared" ref="N16:N22" si="14">DEGREES(ACOS((E16-E18)/F16))</f>
        <v>90</v>
      </c>
      <c r="O16" s="95">
        <f>IF(E16&lt;=E18,180-N16,N16)</f>
        <v>90</v>
      </c>
      <c r="P16" s="96">
        <f>IF(OR(H17="n",H17="N"),O16,M16)</f>
        <v>90</v>
      </c>
      <c r="Q16" s="97">
        <f>P14</f>
        <v>90</v>
      </c>
      <c r="R16" s="95">
        <f>ABS(G16-G14)</f>
        <v>90</v>
      </c>
      <c r="S16" s="103">
        <f>IF(AND(OR(H15="y",H15="Y"),OR(H17="y",H17="Y")),(R16+Q16+P16),360-(R16+Q16+P16))</f>
        <v>90</v>
      </c>
      <c r="U16" s="71">
        <f>D16*Pitch*S16/360</f>
        <v>10</v>
      </c>
    </row>
    <row r="17" spans="1:21" s="39" customFormat="1" x14ac:dyDescent="0.25">
      <c r="A17" s="39" t="s">
        <v>54</v>
      </c>
      <c r="E17" s="57"/>
      <c r="F17" s="79"/>
      <c r="G17" s="85"/>
      <c r="H17" s="86" t="s">
        <v>23</v>
      </c>
      <c r="I17" s="88">
        <f>SQRT(F16^2-(E16+E18)^2)</f>
        <v>32.601934086373767</v>
      </c>
      <c r="J17" s="89">
        <f>SQRT(F16^2-(E16-E18)^2)</f>
        <v>35</v>
      </c>
      <c r="K17" s="72">
        <f>IF(OR(H17="n",H17="N"),J17,I17)</f>
        <v>35</v>
      </c>
      <c r="M17" s="98"/>
      <c r="N17" s="99"/>
      <c r="O17" s="99"/>
      <c r="P17" s="100"/>
      <c r="Q17" s="101"/>
      <c r="R17" s="99"/>
      <c r="S17" s="104"/>
      <c r="U17" s="61"/>
    </row>
    <row r="18" spans="1:21" s="41" customFormat="1" x14ac:dyDescent="0.25">
      <c r="A18" s="40">
        <v>3</v>
      </c>
      <c r="B18" s="41">
        <f>Height</f>
        <v>32</v>
      </c>
      <c r="C18" s="41">
        <f>width</f>
        <v>35</v>
      </c>
      <c r="D18" s="41">
        <v>20</v>
      </c>
      <c r="E18" s="56">
        <f t="shared" si="11"/>
        <v>6.366197723675814</v>
      </c>
      <c r="F18" s="78">
        <f t="shared" si="12"/>
        <v>32</v>
      </c>
      <c r="G18" s="83">
        <f>DEGREES(ACOS((B20-B18)/F18))</f>
        <v>180</v>
      </c>
      <c r="H18" s="55"/>
      <c r="I18" s="90"/>
      <c r="J18" s="91"/>
      <c r="K18" s="71"/>
      <c r="M18" s="94">
        <f t="shared" si="13"/>
        <v>66.553826724539562</v>
      </c>
      <c r="N18" s="95">
        <f t="shared" si="14"/>
        <v>90</v>
      </c>
      <c r="O18" s="95">
        <f>IF(E18&lt;=E20,180-N18,N18)</f>
        <v>90</v>
      </c>
      <c r="P18" s="96">
        <f t="shared" ref="P18:P20" si="15">IF(OR(H19="n",H19="N"),O18,M18)</f>
        <v>90</v>
      </c>
      <c r="Q18" s="97">
        <f>P16</f>
        <v>90</v>
      </c>
      <c r="R18" s="95">
        <f>ABS(G18-G16)</f>
        <v>90</v>
      </c>
      <c r="S18" s="103">
        <f>IF(AND(OR(H17="y",H17="Y"),OR(H19="y",H19="Y")),(R18+Q18+P18),360-(R18+Q18+P18))</f>
        <v>90</v>
      </c>
      <c r="U18" s="71">
        <f>D18*Pitch*S18/360</f>
        <v>10</v>
      </c>
    </row>
    <row r="19" spans="1:21" s="39" customFormat="1" x14ac:dyDescent="0.25">
      <c r="A19" s="39" t="s">
        <v>55</v>
      </c>
      <c r="E19" s="57"/>
      <c r="F19" s="79"/>
      <c r="G19" s="85"/>
      <c r="H19" s="86" t="s">
        <v>23</v>
      </c>
      <c r="I19" s="88">
        <f>SQRT(F18^2-(E18+E20)^2)</f>
        <v>29.357896828149315</v>
      </c>
      <c r="J19" s="89">
        <f>SQRT(F18^2-(E18-E20)^2)</f>
        <v>32</v>
      </c>
      <c r="K19" s="72">
        <f>IF(OR(H19="n",H19="N"),J19,I19)</f>
        <v>32</v>
      </c>
      <c r="M19" s="98"/>
      <c r="N19" s="99"/>
      <c r="O19" s="99"/>
      <c r="P19" s="100"/>
      <c r="Q19" s="101"/>
      <c r="R19" s="99"/>
      <c r="S19" s="104"/>
      <c r="U19" s="61"/>
    </row>
    <row r="20" spans="1:21" s="41" customFormat="1" x14ac:dyDescent="0.25">
      <c r="A20" s="40">
        <v>4</v>
      </c>
      <c r="B20" s="41">
        <v>0</v>
      </c>
      <c r="C20" s="41">
        <f>width</f>
        <v>35</v>
      </c>
      <c r="D20" s="41">
        <v>20</v>
      </c>
      <c r="E20" s="56">
        <f t="shared" si="11"/>
        <v>6.366197723675814</v>
      </c>
      <c r="F20" s="78">
        <f t="shared" si="12"/>
        <v>23.711811402758752</v>
      </c>
      <c r="G20" s="83">
        <f>DEGREES(ACOS((B22-B20)/F20))</f>
        <v>47.563770211464998</v>
      </c>
      <c r="H20" s="55"/>
      <c r="I20" s="90"/>
      <c r="J20" s="91"/>
      <c r="K20" s="71"/>
      <c r="M20" s="94">
        <f t="shared" si="13"/>
        <v>25.706734743141631</v>
      </c>
      <c r="N20" s="95">
        <f t="shared" si="14"/>
        <v>111.34985405085376</v>
      </c>
      <c r="O20" s="95">
        <f>IF(E20&lt;=E22,180-N20,N20)</f>
        <v>68.650145949146236</v>
      </c>
      <c r="P20" s="96">
        <f t="shared" si="15"/>
        <v>25.706734743141631</v>
      </c>
      <c r="Q20" s="97">
        <f>P18</f>
        <v>90</v>
      </c>
      <c r="R20" s="95">
        <f>ABS(G20-G18)</f>
        <v>132.436229788535</v>
      </c>
      <c r="S20" s="103">
        <f>IF(AND(OR(H19="y",H19="Y"),OR(H21="y",H21="Y")),(R20+Q20+P20),360-(R20+Q20+P20))</f>
        <v>111.85703546832337</v>
      </c>
      <c r="U20" s="71">
        <f>D20*Pitch*S20/360</f>
        <v>12.428559496480375</v>
      </c>
    </row>
    <row r="21" spans="1:21" s="39" customFormat="1" x14ac:dyDescent="0.25">
      <c r="A21" s="39" t="s">
        <v>56</v>
      </c>
      <c r="E21" s="57"/>
      <c r="F21" s="79"/>
      <c r="G21" s="85"/>
      <c r="H21" s="86" t="s">
        <v>22</v>
      </c>
      <c r="I21" s="88">
        <f>SQRT(F20^2-(E20+E22)^2)</f>
        <v>10.285353808767709</v>
      </c>
      <c r="J21" s="89">
        <f>SQRT(F20^2-(E20-E22)^2)</f>
        <v>22.084583691563871</v>
      </c>
      <c r="K21" s="72">
        <f>IF(OR(H21="n",H21="N"),J21,I21)</f>
        <v>10.285353808767709</v>
      </c>
      <c r="M21" s="98"/>
      <c r="N21" s="99"/>
      <c r="O21" s="99"/>
      <c r="P21" s="100"/>
      <c r="Q21" s="101"/>
      <c r="R21" s="99"/>
      <c r="S21" s="104"/>
      <c r="U21" s="61"/>
    </row>
    <row r="22" spans="1:21" s="41" customFormat="1" x14ac:dyDescent="0.25">
      <c r="A22" s="40">
        <v>5</v>
      </c>
      <c r="B22" s="56">
        <v>16</v>
      </c>
      <c r="C22" s="41">
        <f>width/2</f>
        <v>17.5</v>
      </c>
      <c r="D22" s="41">
        <v>47.12</v>
      </c>
      <c r="E22" s="56">
        <f t="shared" si="11"/>
        <v>14.998761836980217</v>
      </c>
      <c r="F22" s="78">
        <f t="shared" si="12"/>
        <v>23.711811402758752</v>
      </c>
      <c r="G22" s="83">
        <f>DEGREES(ACOS((B24-B22)/F22))</f>
        <v>132.436229788535</v>
      </c>
      <c r="H22" s="55"/>
      <c r="I22" s="90" t="s">
        <v>58</v>
      </c>
      <c r="J22" s="91" t="s">
        <v>58</v>
      </c>
      <c r="K22" s="71" t="s">
        <v>58</v>
      </c>
      <c r="M22" s="94">
        <f t="shared" si="13"/>
        <v>25.706734743141631</v>
      </c>
      <c r="N22" s="95">
        <f t="shared" si="14"/>
        <v>68.650145949146236</v>
      </c>
      <c r="O22" s="95">
        <f>IF(E22&lt;=E24,180-N22,N22)</f>
        <v>68.650145949146236</v>
      </c>
      <c r="P22" s="96">
        <f>IF(OR(H23="n",H23="N"),O22,M22)</f>
        <v>25.706734743141631</v>
      </c>
      <c r="Q22" s="97">
        <f>P20</f>
        <v>25.706734743141631</v>
      </c>
      <c r="R22" s="95">
        <f>ABS(G22-G20)</f>
        <v>84.872459577070003</v>
      </c>
      <c r="S22" s="103">
        <f>IF(AND(OR(H21="y",H21="Y"),OR(H23="y",H23="Y")),(R22+Q22+P22),360-(R22+Q22+P22))</f>
        <v>136.28592906335325</v>
      </c>
      <c r="U22" s="71">
        <f>D22*Pitch*S22/360</f>
        <v>35.676627652584472</v>
      </c>
    </row>
    <row r="23" spans="1:21" s="39" customFormat="1" ht="15.75" thickBot="1" x14ac:dyDescent="0.3">
      <c r="A23" s="39" t="s">
        <v>57</v>
      </c>
      <c r="F23" s="80"/>
      <c r="G23" s="57"/>
      <c r="H23" s="87" t="s">
        <v>22</v>
      </c>
      <c r="I23" s="92">
        <f>SQRT(F22^2-(E22+E24)^2)</f>
        <v>10.285353808767709</v>
      </c>
      <c r="J23" s="93">
        <f>SQRT(F22^2-(E22-E24)^2)</f>
        <v>22.084583691563871</v>
      </c>
      <c r="K23" s="73">
        <f>IF(OR(H23="n",H23="N"),J23,I23)</f>
        <v>10.285353808767709</v>
      </c>
      <c r="M23" s="67"/>
      <c r="N23" s="68"/>
      <c r="O23" s="68"/>
      <c r="P23" s="69"/>
      <c r="Q23" s="70"/>
      <c r="R23" s="68"/>
      <c r="S23" s="105"/>
      <c r="U23" s="75"/>
    </row>
    <row r="24" spans="1:21" s="43" customFormat="1" ht="15.75" thickBot="1" x14ac:dyDescent="0.3">
      <c r="A24" s="42" t="s">
        <v>64</v>
      </c>
      <c r="B24" s="43">
        <f>B14</f>
        <v>0</v>
      </c>
      <c r="C24" s="43">
        <f t="shared" ref="C24:F24" si="16">C14</f>
        <v>0</v>
      </c>
      <c r="D24" s="43">
        <f t="shared" si="16"/>
        <v>20</v>
      </c>
      <c r="E24" s="43">
        <f t="shared" si="16"/>
        <v>6.366197723675814</v>
      </c>
      <c r="F24" s="81">
        <f t="shared" si="16"/>
        <v>32</v>
      </c>
      <c r="G24" s="58"/>
      <c r="H24" s="45"/>
      <c r="J24" s="45"/>
      <c r="K24" s="45"/>
      <c r="L24" s="45"/>
      <c r="M24" s="62"/>
      <c r="N24" s="62"/>
      <c r="O24" s="45"/>
      <c r="P24" s="45"/>
      <c r="Q24" s="45"/>
      <c r="R24" s="45"/>
      <c r="S24" s="45"/>
      <c r="U24" s="45"/>
    </row>
    <row r="25" spans="1:21" x14ac:dyDescent="0.25">
      <c r="A25" s="53" t="s">
        <v>62</v>
      </c>
      <c r="B25" s="53"/>
      <c r="C25" s="53"/>
      <c r="D25" s="53"/>
      <c r="E25" s="53"/>
      <c r="F25" s="53"/>
      <c r="G25" s="59"/>
      <c r="H25" s="53"/>
      <c r="I25" s="53"/>
      <c r="J25" s="53"/>
      <c r="K25" s="53"/>
      <c r="L25" s="53"/>
      <c r="M25" s="53"/>
      <c r="N25" s="53"/>
      <c r="O25" s="53"/>
      <c r="P25" s="53"/>
    </row>
    <row r="26" spans="1:21" x14ac:dyDescent="0.25">
      <c r="B26" t="s">
        <v>80</v>
      </c>
      <c r="C26" s="4">
        <v>32</v>
      </c>
      <c r="G26" s="4"/>
      <c r="O26" t="s">
        <v>71</v>
      </c>
      <c r="Q26" s="74">
        <f>SUM(U14:U22)+SUM(K15:K23)</f>
        <v>200.10445426308064</v>
      </c>
    </row>
    <row r="27" spans="1:21" x14ac:dyDescent="0.25">
      <c r="B27" t="s">
        <v>82</v>
      </c>
      <c r="C27">
        <v>35</v>
      </c>
      <c r="G27" s="4"/>
    </row>
    <row r="28" spans="1:21" x14ac:dyDescent="0.25">
      <c r="B28" t="s">
        <v>86</v>
      </c>
      <c r="E28" s="140" t="s">
        <v>87</v>
      </c>
      <c r="F28" s="4">
        <f>SQRT(((B22-B16)^2)+((C22-C16)^2))-(E22+E16)</f>
        <v>2.3468518421027191</v>
      </c>
      <c r="G28" s="60"/>
    </row>
    <row r="30" spans="1:21" ht="15.75" thickBot="1" x14ac:dyDescent="0.3"/>
    <row r="31" spans="1:21" ht="15.75" thickBot="1" x14ac:dyDescent="0.3">
      <c r="A31" t="s">
        <v>52</v>
      </c>
      <c r="B31">
        <v>4</v>
      </c>
      <c r="I31" s="8" t="s">
        <v>59</v>
      </c>
      <c r="J31" s="9"/>
      <c r="K31" s="76"/>
      <c r="M31" s="8" t="s">
        <v>60</v>
      </c>
      <c r="N31" s="9"/>
      <c r="O31" s="9"/>
      <c r="P31" s="9"/>
      <c r="Q31" s="9"/>
      <c r="R31" s="9"/>
      <c r="S31" s="76"/>
    </row>
    <row r="32" spans="1:21" ht="15.75" thickBot="1" x14ac:dyDescent="0.3">
      <c r="A32" t="s">
        <v>72</v>
      </c>
      <c r="B32" s="44">
        <f>B40</f>
        <v>0</v>
      </c>
      <c r="C32" s="44">
        <f t="shared" ref="C32:O32" si="17">C40</f>
        <v>0</v>
      </c>
      <c r="D32" s="44">
        <f t="shared" si="17"/>
        <v>20</v>
      </c>
      <c r="E32" s="44">
        <f t="shared" si="17"/>
        <v>6.366197723675814</v>
      </c>
      <c r="F32" s="44">
        <f t="shared" si="17"/>
        <v>35</v>
      </c>
      <c r="G32" s="44">
        <f t="shared" si="17"/>
        <v>0</v>
      </c>
      <c r="H32" s="44">
        <f>H40</f>
        <v>0</v>
      </c>
      <c r="I32" s="44">
        <f t="shared" si="17"/>
        <v>0</v>
      </c>
      <c r="J32" s="44">
        <f t="shared" si="17"/>
        <v>0</v>
      </c>
      <c r="K32" s="44">
        <f t="shared" si="17"/>
        <v>0</v>
      </c>
      <c r="L32" s="44">
        <f t="shared" si="17"/>
        <v>0</v>
      </c>
      <c r="M32" s="44">
        <f t="shared" si="17"/>
        <v>68.66731116519955</v>
      </c>
      <c r="N32" s="44">
        <f t="shared" si="17"/>
        <v>90</v>
      </c>
      <c r="O32" s="44">
        <f t="shared" si="17"/>
        <v>90</v>
      </c>
      <c r="P32" s="122">
        <f>P40</f>
        <v>90</v>
      </c>
    </row>
    <row r="33" spans="1:24" x14ac:dyDescent="0.25">
      <c r="A33" t="s">
        <v>16</v>
      </c>
      <c r="B33" t="s">
        <v>15</v>
      </c>
      <c r="C33" t="s">
        <v>33</v>
      </c>
      <c r="D33" t="s">
        <v>2</v>
      </c>
      <c r="E33" t="s">
        <v>17</v>
      </c>
      <c r="F33" s="82" t="s">
        <v>70</v>
      </c>
      <c r="G33" t="s">
        <v>63</v>
      </c>
      <c r="H33" s="50" t="s">
        <v>21</v>
      </c>
      <c r="I33" s="46" t="s">
        <v>37</v>
      </c>
      <c r="J33" s="47" t="s">
        <v>38</v>
      </c>
      <c r="K33" s="51" t="s">
        <v>27</v>
      </c>
      <c r="M33" s="63" t="s">
        <v>66</v>
      </c>
      <c r="N33" s="64" t="s">
        <v>65</v>
      </c>
      <c r="O33" s="64" t="s">
        <v>61</v>
      </c>
      <c r="P33" s="65" t="s">
        <v>67</v>
      </c>
      <c r="Q33" s="66" t="s">
        <v>68</v>
      </c>
      <c r="R33" s="64" t="s">
        <v>69</v>
      </c>
      <c r="S33" s="102" t="s">
        <v>78</v>
      </c>
      <c r="U33" s="51" t="s">
        <v>32</v>
      </c>
    </row>
    <row r="34" spans="1:24" x14ac:dyDescent="0.25">
      <c r="A34" s="40">
        <v>1</v>
      </c>
      <c r="B34" s="41">
        <v>35</v>
      </c>
      <c r="C34" s="41">
        <v>0</v>
      </c>
      <c r="D34" s="41">
        <v>20</v>
      </c>
      <c r="E34" s="56">
        <f>D34/PI()</f>
        <v>6.366197723675814</v>
      </c>
      <c r="F34" s="78">
        <f>SQRT(((B36-B34)^2)+((C36-C34)^2))</f>
        <v>33.541019662496844</v>
      </c>
      <c r="G34" s="83">
        <f>DEGREES(ACOS((B36-B34)/F34))</f>
        <v>116.56505117707799</v>
      </c>
      <c r="H34" s="54"/>
      <c r="I34" s="48"/>
      <c r="J34" s="49"/>
      <c r="K34" s="52"/>
      <c r="L34" s="41"/>
      <c r="M34" s="94">
        <f>DEGREES(ACOS((E34+E36)/F34))</f>
        <v>37.962466473140388</v>
      </c>
      <c r="N34" s="95">
        <f>DEGREES(ACOS((E34-E36)/F34))</f>
        <v>114.12992724743488</v>
      </c>
      <c r="O34" s="95">
        <f>IF(E34&lt;=E36,180-N34,N34)</f>
        <v>65.870072752565122</v>
      </c>
      <c r="P34" s="96">
        <f>IF(OR(H35="n",H35="N"),O34,M34)</f>
        <v>37.962466473140388</v>
      </c>
      <c r="Q34" s="97">
        <f>P32</f>
        <v>90</v>
      </c>
      <c r="R34" s="95">
        <f>ABS(G34-G32)</f>
        <v>116.56505117707799</v>
      </c>
      <c r="S34" s="103">
        <f>IF(AND(OR(H33="y",H33="Y"),OR(H35="y",H35="Y")),(R34+Q34+P34),360-(R34+Q34+P34))</f>
        <v>115.47248234978164</v>
      </c>
      <c r="T34" s="41"/>
      <c r="U34" s="71">
        <f>D34*Pitch*S34/360</f>
        <v>12.830275816642406</v>
      </c>
      <c r="V34" s="41"/>
      <c r="W34" s="41"/>
      <c r="X34" s="41"/>
    </row>
    <row r="35" spans="1:24" x14ac:dyDescent="0.25">
      <c r="A35" s="39" t="s">
        <v>53</v>
      </c>
      <c r="B35" s="39"/>
      <c r="C35" s="39"/>
      <c r="D35" s="39"/>
      <c r="E35" s="57"/>
      <c r="F35" s="79"/>
      <c r="G35" s="84"/>
      <c r="H35" s="86" t="s">
        <v>22</v>
      </c>
      <c r="I35" s="88">
        <f>SQRT(F34^2-(E34+E36)^2)</f>
        <v>20.632594911415364</v>
      </c>
      <c r="J35" s="89">
        <f>SQRT(F34^2-(E34-E36)^2)</f>
        <v>30.610231186846761</v>
      </c>
      <c r="K35" s="72">
        <f>IF(OR(H35="n",H35="N"),J35,I35)</f>
        <v>20.632594911415364</v>
      </c>
      <c r="L35" s="39"/>
      <c r="M35" s="98"/>
      <c r="N35" s="99"/>
      <c r="O35" s="99"/>
      <c r="P35" s="100"/>
      <c r="Q35" s="101"/>
      <c r="R35" s="99"/>
      <c r="S35" s="99"/>
      <c r="T35" s="39"/>
      <c r="U35" s="61"/>
      <c r="V35" s="39"/>
      <c r="W35" s="39"/>
      <c r="X35" s="39"/>
    </row>
    <row r="36" spans="1:24" x14ac:dyDescent="0.25">
      <c r="A36" s="40">
        <v>2</v>
      </c>
      <c r="B36" s="41">
        <v>20</v>
      </c>
      <c r="C36" s="41">
        <v>30</v>
      </c>
      <c r="D36" s="41">
        <f>20*41/13</f>
        <v>63.07692307692308</v>
      </c>
      <c r="E36" s="56">
        <f>D36/PI()</f>
        <v>20.078008205439104</v>
      </c>
      <c r="F36" s="78">
        <f t="shared" ref="F36" si="18">SQRT(((B38-B36)^2)+((C38-C36)^2))</f>
        <v>30.886890422961002</v>
      </c>
      <c r="G36" s="83">
        <f>DEGREES(ACOS((B38-B36)/F36))</f>
        <v>119.05460409907714</v>
      </c>
      <c r="H36" s="55"/>
      <c r="I36" s="90"/>
      <c r="J36" s="91"/>
      <c r="K36" s="71"/>
      <c r="L36" s="41"/>
      <c r="M36" s="94">
        <f t="shared" ref="M36" si="19">DEGREES(ACOS((E36+E38)/F36))</f>
        <v>31.111568061782343</v>
      </c>
      <c r="N36" s="95">
        <f t="shared" ref="N36" si="20">DEGREES(ACOS((E36-E38)/F36))</f>
        <v>63.64469922612934</v>
      </c>
      <c r="O36" s="95">
        <f>IF(E36&lt;=E38,180-N36,N36)</f>
        <v>63.64469922612934</v>
      </c>
      <c r="P36" s="96">
        <f>IF(OR(H37="n",H37="N"),O36,M36)</f>
        <v>31.111568061782343</v>
      </c>
      <c r="Q36" s="97">
        <f>P34</f>
        <v>37.962466473140388</v>
      </c>
      <c r="R36" s="95">
        <f>ABS(G36-G34)</f>
        <v>2.4895529219991488</v>
      </c>
      <c r="S36" s="103">
        <f>IF(AND(OR(H35="y",H35="Y"),OR(H37="y",H37="Y")),(R36+Q36+P36),360-(R36+Q36+P36))</f>
        <v>71.56358745692188</v>
      </c>
      <c r="T36" s="41"/>
      <c r="U36" s="139">
        <f>D36*Pitch*S36/360</f>
        <v>25.077838339605105</v>
      </c>
      <c r="V36" s="41"/>
      <c r="W36" s="41"/>
      <c r="X36" s="41"/>
    </row>
    <row r="37" spans="1:24" x14ac:dyDescent="0.25">
      <c r="A37" s="39" t="s">
        <v>54</v>
      </c>
      <c r="B37" s="39"/>
      <c r="C37" s="39"/>
      <c r="D37" s="39"/>
      <c r="E37" s="57"/>
      <c r="F37" s="79"/>
      <c r="G37" s="85"/>
      <c r="H37" s="86" t="s">
        <v>22</v>
      </c>
      <c r="I37" s="88">
        <f>SQRT(F36^2-(E36+E38)^2)</f>
        <v>15.959447759197795</v>
      </c>
      <c r="J37" s="89">
        <f>SQRT(F36^2-(E36-E38)^2)</f>
        <v>27.676456661072177</v>
      </c>
      <c r="K37" s="72">
        <f>IF(OR(H37="n",H37="N"),J37,I37)</f>
        <v>15.959447759197795</v>
      </c>
      <c r="L37" s="39"/>
      <c r="M37" s="98"/>
      <c r="N37" s="99"/>
      <c r="O37" s="99"/>
      <c r="P37" s="100"/>
      <c r="Q37" s="101"/>
      <c r="R37" s="99"/>
      <c r="S37" s="99"/>
      <c r="T37" s="39"/>
      <c r="U37" s="61"/>
      <c r="V37" s="39"/>
      <c r="W37" s="39"/>
      <c r="X37" s="39"/>
    </row>
    <row r="38" spans="1:24" x14ac:dyDescent="0.25">
      <c r="A38" s="40">
        <v>3</v>
      </c>
      <c r="B38" s="41">
        <v>5</v>
      </c>
      <c r="C38" s="41">
        <v>57</v>
      </c>
      <c r="D38" s="41">
        <v>20</v>
      </c>
      <c r="E38" s="56">
        <f t="shared" ref="E38" si="21">D38/PI()</f>
        <v>6.366197723675814</v>
      </c>
      <c r="F38" s="78">
        <f t="shared" ref="F38" si="22">SQRT(((B40-B38)^2)+((C40-C38)^2))</f>
        <v>57.218878003679869</v>
      </c>
      <c r="G38" s="83">
        <f>DEGREES(ACOS((B40-B38)/F38))</f>
        <v>95.013113755035803</v>
      </c>
      <c r="H38" s="55"/>
      <c r="I38" s="90"/>
      <c r="J38" s="91"/>
      <c r="K38" s="71"/>
      <c r="L38" s="41"/>
      <c r="M38" s="94">
        <f t="shared" ref="M38" si="23">DEGREES(ACOS((E38+E40)/F38))</f>
        <v>77.142859942677759</v>
      </c>
      <c r="N38" s="95">
        <f t="shared" ref="N38" si="24">DEGREES(ACOS((E38-E40)/F38))</f>
        <v>90</v>
      </c>
      <c r="O38" s="95">
        <f>IF(E38&lt;=E40,180-N38,N38)</f>
        <v>90</v>
      </c>
      <c r="P38" s="96">
        <f t="shared" ref="P38" si="25">IF(OR(H39="n",H39="N"),O38,M38)</f>
        <v>90</v>
      </c>
      <c r="Q38" s="97">
        <f>P36</f>
        <v>31.111568061782343</v>
      </c>
      <c r="R38" s="95">
        <f>ABS(G38-G36)</f>
        <v>24.041490344041335</v>
      </c>
      <c r="S38" s="103">
        <f>IF(AND(OR(H37="y",H37="Y"),OR(H39="y",H39="Y")),(R38+Q38+P38),360-(R38+Q38+P38))</f>
        <v>214.84694159417631</v>
      </c>
      <c r="T38" s="41"/>
      <c r="U38" s="71">
        <f>D38*Pitch*S38/360</f>
        <v>23.871882399352923</v>
      </c>
      <c r="V38" s="41"/>
      <c r="W38" s="41"/>
      <c r="X38" s="41"/>
    </row>
    <row r="39" spans="1:24" x14ac:dyDescent="0.25">
      <c r="A39" s="39" t="s">
        <v>55</v>
      </c>
      <c r="B39" s="39"/>
      <c r="C39" s="39"/>
      <c r="D39" s="39"/>
      <c r="E39" s="57"/>
      <c r="F39" s="79"/>
      <c r="G39" s="85"/>
      <c r="H39" s="86" t="s">
        <v>23</v>
      </c>
      <c r="I39" s="88">
        <f>SQRT(F38^2-(E38+E40)^2)</f>
        <v>55.784281891696516</v>
      </c>
      <c r="J39" s="89">
        <f>SQRT(F38^2-(E38-E40)^2)</f>
        <v>57.218878003679869</v>
      </c>
      <c r="K39" s="72">
        <f>IF(OR(H39="n",H39="N"),J39,I39)</f>
        <v>57.218878003679869</v>
      </c>
      <c r="L39" s="39"/>
      <c r="M39" s="98"/>
      <c r="N39" s="99"/>
      <c r="O39" s="99"/>
      <c r="P39" s="100"/>
      <c r="Q39" s="101"/>
      <c r="R39" s="99"/>
      <c r="S39" s="99"/>
      <c r="T39" s="39"/>
      <c r="U39" s="61"/>
      <c r="V39" s="39"/>
      <c r="W39" s="39"/>
      <c r="X39" s="39"/>
    </row>
    <row r="40" spans="1:24" x14ac:dyDescent="0.25">
      <c r="A40" s="40">
        <v>4</v>
      </c>
      <c r="B40" s="41">
        <v>0</v>
      </c>
      <c r="C40" s="41">
        <v>0</v>
      </c>
      <c r="D40" s="41">
        <v>20</v>
      </c>
      <c r="E40" s="56">
        <f t="shared" ref="E40" si="26">D40/PI()</f>
        <v>6.366197723675814</v>
      </c>
      <c r="F40" s="78">
        <f t="shared" ref="F40" si="27">SQRT(((B42-B40)^2)+((C42-C40)^2))</f>
        <v>35</v>
      </c>
      <c r="G40" s="83">
        <f>DEGREES(ACOS((B42-B40)/F40))</f>
        <v>0</v>
      </c>
      <c r="H40" s="55"/>
      <c r="I40" s="90"/>
      <c r="J40" s="91"/>
      <c r="K40" s="71"/>
      <c r="L40" s="41"/>
      <c r="M40" s="94">
        <f t="shared" ref="M40" si="28">DEGREES(ACOS((E40+E42)/F40))</f>
        <v>68.66731116519955</v>
      </c>
      <c r="N40" s="95">
        <f t="shared" ref="N40" si="29">DEGREES(ACOS((E40-E42)/F40))</f>
        <v>90</v>
      </c>
      <c r="O40" s="95">
        <f>IF(E40&lt;=E42,180-N40,N40)</f>
        <v>90</v>
      </c>
      <c r="P40" s="96">
        <f t="shared" ref="P40" si="30">IF(OR(H41="n",H41="N"),O40,M40)</f>
        <v>90</v>
      </c>
      <c r="Q40" s="97">
        <f>P38</f>
        <v>90</v>
      </c>
      <c r="R40" s="95">
        <f>ABS(G40-G38)</f>
        <v>95.013113755035803</v>
      </c>
      <c r="S40" s="103">
        <f>IF(AND(OR(H39="y",H39="Y"),OR(H41="y",H41="Y")),(R40+Q40+P40),360-(R40+Q40+P40))</f>
        <v>84.986886244964182</v>
      </c>
      <c r="T40" s="41"/>
      <c r="U40" s="71">
        <f>D40*Pitch*S40/360</f>
        <v>9.4429873605515766</v>
      </c>
      <c r="V40" s="41"/>
      <c r="W40" s="41"/>
      <c r="X40" s="41"/>
    </row>
    <row r="41" spans="1:24" x14ac:dyDescent="0.25">
      <c r="A41" s="39" t="s">
        <v>79</v>
      </c>
      <c r="B41" s="39"/>
      <c r="C41" s="39"/>
      <c r="D41" s="39"/>
      <c r="E41" s="57"/>
      <c r="F41" s="79"/>
      <c r="G41" s="85"/>
      <c r="H41" s="86" t="s">
        <v>23</v>
      </c>
      <c r="I41" s="88">
        <f>SQRT(F40^2-(E40+E42)^2)</f>
        <v>32.601934086373767</v>
      </c>
      <c r="J41" s="89">
        <f>SQRT(F40^2-(E40-E42)^2)</f>
        <v>35</v>
      </c>
      <c r="K41" s="72">
        <f>IF(OR(H41="n",H41="N"),J41,I41)</f>
        <v>35</v>
      </c>
      <c r="L41" s="39"/>
      <c r="M41" s="98"/>
      <c r="N41" s="99"/>
      <c r="O41" s="99"/>
      <c r="P41" s="100"/>
      <c r="Q41" s="101"/>
      <c r="R41" s="99"/>
      <c r="S41" s="99"/>
      <c r="T41" s="39"/>
      <c r="U41" s="61"/>
      <c r="V41" s="39"/>
      <c r="W41" s="39"/>
      <c r="X41" s="39"/>
    </row>
    <row r="42" spans="1:24" x14ac:dyDescent="0.25">
      <c r="A42" s="106">
        <v>1</v>
      </c>
      <c r="B42" s="107">
        <f>B34</f>
        <v>35</v>
      </c>
      <c r="C42" s="107">
        <f>C34</f>
        <v>0</v>
      </c>
      <c r="D42" s="107">
        <f t="shared" ref="D42:E42" si="31">D34</f>
        <v>20</v>
      </c>
      <c r="E42" s="107">
        <f t="shared" si="31"/>
        <v>6.366197723675814</v>
      </c>
      <c r="F42" s="109">
        <f>F34</f>
        <v>33.541019662496844</v>
      </c>
      <c r="G42" s="110">
        <f>DEGREES(ACOS((B44-B42)/F42))</f>
        <v>116.56505117707799</v>
      </c>
      <c r="H42" s="111"/>
      <c r="I42" s="112" t="s">
        <v>58</v>
      </c>
      <c r="J42" s="108" t="s">
        <v>58</v>
      </c>
      <c r="K42" s="71" t="s">
        <v>58</v>
      </c>
      <c r="L42" s="41"/>
      <c r="M42" s="124">
        <f t="shared" ref="M42" si="32">DEGREES(ACOS((E42+E44)/F42))</f>
        <v>37.962466473140388</v>
      </c>
      <c r="N42" s="125">
        <f t="shared" ref="N42" si="33">DEGREES(ACOS((E42-E44)/F42))</f>
        <v>114.12992724743488</v>
      </c>
      <c r="O42" s="125">
        <f>IF(E42&lt;=E44,180-N42,N42)</f>
        <v>65.870072752565122</v>
      </c>
      <c r="P42" s="126">
        <f>IF(OR(H43="n",H43="N"),O42,M42)</f>
        <v>65.870072752565122</v>
      </c>
      <c r="Q42" s="127">
        <f>P40</f>
        <v>90</v>
      </c>
      <c r="R42" s="125">
        <f>ABS(G42-G40)</f>
        <v>116.56505117707799</v>
      </c>
      <c r="S42" s="103">
        <f>IF(AND(OR(H41="y",H41="Y"),OR(H43="y",H43="Y")),(R42+Q42+P42),360-(R42+Q42+P42))</f>
        <v>87.564876070356888</v>
      </c>
      <c r="T42" s="41"/>
      <c r="U42" s="71"/>
      <c r="V42" s="41"/>
      <c r="W42" s="41"/>
      <c r="X42" s="41"/>
    </row>
    <row r="43" spans="1:24" ht="15.75" thickBot="1" x14ac:dyDescent="0.3">
      <c r="A43" s="113" t="s">
        <v>57</v>
      </c>
      <c r="B43" s="113"/>
      <c r="C43" s="113"/>
      <c r="D43" s="113"/>
      <c r="E43" s="113"/>
      <c r="F43" s="114"/>
      <c r="G43" s="115"/>
      <c r="H43" s="86" t="s">
        <v>23</v>
      </c>
      <c r="I43" s="116">
        <f>SQRT(F44^2-(E42+E44)^2)</f>
        <v>15.959447759197795</v>
      </c>
      <c r="J43" s="117">
        <f>SQRT(F44^2-(E42-E44)^2)</f>
        <v>27.676456661072177</v>
      </c>
      <c r="K43" s="73">
        <v>0</v>
      </c>
      <c r="L43" s="39"/>
      <c r="M43" s="67"/>
      <c r="N43" s="68"/>
      <c r="O43" s="68"/>
      <c r="P43" s="69"/>
      <c r="Q43" s="70"/>
      <c r="R43" s="68"/>
      <c r="S43" s="105"/>
      <c r="T43" s="39"/>
      <c r="U43" s="75"/>
      <c r="V43" s="39"/>
      <c r="W43" s="39"/>
      <c r="X43" s="39"/>
    </row>
    <row r="44" spans="1:24" x14ac:dyDescent="0.25">
      <c r="A44" s="118">
        <f>A36</f>
        <v>2</v>
      </c>
      <c r="B44" s="118">
        <f t="shared" ref="B44:F44" si="34">B36</f>
        <v>20</v>
      </c>
      <c r="C44" s="118">
        <f t="shared" si="34"/>
        <v>30</v>
      </c>
      <c r="D44" s="118">
        <f t="shared" si="34"/>
        <v>63.07692307692308</v>
      </c>
      <c r="E44" s="118">
        <f t="shared" si="34"/>
        <v>20.078008205439104</v>
      </c>
      <c r="F44" s="118">
        <f t="shared" si="34"/>
        <v>30.886890422961002</v>
      </c>
      <c r="G44" s="120"/>
      <c r="H44" s="121"/>
      <c r="I44" s="119"/>
      <c r="J44" s="121"/>
      <c r="K44" s="45"/>
      <c r="L44" s="45"/>
      <c r="M44" s="62"/>
      <c r="N44" s="62"/>
      <c r="O44" s="45"/>
      <c r="P44" s="45"/>
      <c r="Q44" s="45"/>
      <c r="R44" s="45"/>
      <c r="S44" s="45"/>
      <c r="T44" s="43"/>
      <c r="U44" s="45"/>
      <c r="V44" s="43"/>
      <c r="W44" s="43"/>
      <c r="X44" s="43"/>
    </row>
    <row r="45" spans="1:24" x14ac:dyDescent="0.25">
      <c r="A45" s="53"/>
      <c r="B45" s="53"/>
      <c r="C45" s="53"/>
      <c r="D45" s="53"/>
      <c r="E45" s="53"/>
      <c r="F45" s="53"/>
      <c r="G45" s="59"/>
      <c r="H45" s="53"/>
      <c r="I45" s="53"/>
      <c r="J45" s="53"/>
      <c r="K45" s="53"/>
      <c r="L45" s="53"/>
      <c r="M45" s="53"/>
      <c r="N45" s="53"/>
      <c r="O45" s="53"/>
      <c r="P45" s="53"/>
    </row>
    <row r="46" spans="1:24" x14ac:dyDescent="0.25">
      <c r="G46" s="4"/>
      <c r="O46" t="s">
        <v>71</v>
      </c>
      <c r="Q46" s="74">
        <f>SUM(U34:U42)+SUM(K35:K43)</f>
        <v>200.03390459044502</v>
      </c>
    </row>
    <row r="47" spans="1:24" x14ac:dyDescent="0.25">
      <c r="I47" s="13"/>
      <c r="J47" s="13"/>
      <c r="K47" s="13"/>
    </row>
    <row r="48" spans="1:24" x14ac:dyDescent="0.25">
      <c r="I48" s="13"/>
      <c r="J48" s="123"/>
      <c r="K48" s="13"/>
    </row>
    <row r="49" spans="9:11" x14ac:dyDescent="0.25">
      <c r="I49" s="13"/>
      <c r="J49" s="13"/>
      <c r="K49" s="13"/>
    </row>
    <row r="50" spans="9:11" x14ac:dyDescent="0.25">
      <c r="I50" s="13"/>
      <c r="J50" s="13"/>
      <c r="K50" s="13"/>
    </row>
  </sheetData>
  <hyperlinks>
    <hyperlink ref="E3" r:id="rId1" display="=D3/@PI()"/>
    <hyperlink ref="E4:E6" r:id="rId2" display="=D3/@PI()"/>
  </hyperlinks>
  <pageMargins left="0.7" right="0.7" top="0.75" bottom="0.75" header="0.3" footer="0.3"/>
  <pageSetup paperSize="9" orientation="portrait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9"/>
  <sheetViews>
    <sheetView workbookViewId="0">
      <selection activeCell="F6" sqref="F6"/>
    </sheetView>
    <sheetView tabSelected="1" topLeftCell="G1" workbookViewId="1">
      <selection activeCell="M21" sqref="M21"/>
    </sheetView>
  </sheetViews>
  <sheetFormatPr defaultRowHeight="15" x14ac:dyDescent="0.25"/>
  <cols>
    <col min="3" max="3" width="12.7109375" bestFit="1" customWidth="1"/>
    <col min="11" max="11" width="9.5703125" bestFit="1" customWidth="1"/>
  </cols>
  <sheetData>
    <row r="1" spans="1:11" x14ac:dyDescent="0.25">
      <c r="B1" t="s">
        <v>73</v>
      </c>
      <c r="C1" t="s">
        <v>76</v>
      </c>
      <c r="D1" t="s">
        <v>77</v>
      </c>
      <c r="I1" t="s">
        <v>84</v>
      </c>
      <c r="K1" s="74">
        <f>Sheet2!Q46</f>
        <v>200.03390459044502</v>
      </c>
    </row>
    <row r="2" spans="1:11" x14ac:dyDescent="0.25">
      <c r="A2">
        <v>1</v>
      </c>
      <c r="B2" s="4">
        <f>Sheet2!E34</f>
        <v>6.366197723675814</v>
      </c>
      <c r="C2">
        <f>Sheet2!B34</f>
        <v>35</v>
      </c>
      <c r="D2">
        <f>Sheet2!C34</f>
        <v>0</v>
      </c>
      <c r="I2" t="s">
        <v>83</v>
      </c>
      <c r="K2" s="74">
        <f>Sheet2!U36</f>
        <v>25.077838339605105</v>
      </c>
    </row>
    <row r="3" spans="1:11" x14ac:dyDescent="0.25">
      <c r="A3">
        <v>2</v>
      </c>
      <c r="B3" s="4">
        <f>Sheet2!E36</f>
        <v>20.078008205439104</v>
      </c>
      <c r="C3">
        <f>Sheet2!B36</f>
        <v>20</v>
      </c>
      <c r="D3">
        <f>Sheet2!C36</f>
        <v>30</v>
      </c>
    </row>
    <row r="4" spans="1:11" x14ac:dyDescent="0.25">
      <c r="A4">
        <v>3</v>
      </c>
      <c r="B4" s="4">
        <f>Sheet2!E38</f>
        <v>6.366197723675814</v>
      </c>
      <c r="C4">
        <f>Sheet2!B38</f>
        <v>5</v>
      </c>
      <c r="D4">
        <f>Sheet2!C38</f>
        <v>57</v>
      </c>
    </row>
    <row r="5" spans="1:11" x14ac:dyDescent="0.25">
      <c r="A5">
        <v>4</v>
      </c>
      <c r="B5" s="4">
        <f>Sheet2!E40</f>
        <v>6.366197723675814</v>
      </c>
      <c r="C5">
        <f>Sheet2!B40</f>
        <v>0</v>
      </c>
      <c r="D5">
        <f>Sheet2!C40</f>
        <v>0</v>
      </c>
    </row>
    <row r="6" spans="1:11" x14ac:dyDescent="0.25">
      <c r="A6">
        <v>5</v>
      </c>
    </row>
    <row r="7" spans="1:11" x14ac:dyDescent="0.25">
      <c r="B7" s="77" t="s">
        <v>74</v>
      </c>
      <c r="C7" s="77" t="s">
        <v>75</v>
      </c>
      <c r="D7" s="77" t="s">
        <v>22</v>
      </c>
    </row>
    <row r="8" spans="1:11" x14ac:dyDescent="0.25">
      <c r="B8">
        <v>0</v>
      </c>
      <c r="C8">
        <f t="shared" ref="C8:C44" si="0">$D$2+($B$2*SIN($B8*PI()/180))</f>
        <v>0</v>
      </c>
      <c r="D8">
        <f t="shared" ref="D8:D44" si="1">$C$2+($B$2*COS($B8*PI()/180))</f>
        <v>41.36619772367581</v>
      </c>
    </row>
    <row r="9" spans="1:11" x14ac:dyDescent="0.25">
      <c r="B9">
        <v>10</v>
      </c>
      <c r="C9">
        <f t="shared" si="0"/>
        <v>1.1054786333836653</v>
      </c>
      <c r="D9">
        <f t="shared" si="1"/>
        <v>41.269480875484611</v>
      </c>
    </row>
    <row r="10" spans="1:11" x14ac:dyDescent="0.25">
      <c r="B10">
        <v>20</v>
      </c>
      <c r="C10">
        <f t="shared" si="0"/>
        <v>2.1773678578911477</v>
      </c>
      <c r="D10">
        <f t="shared" si="1"/>
        <v>40.98226902340221</v>
      </c>
    </row>
    <row r="11" spans="1:11" x14ac:dyDescent="0.25">
      <c r="B11">
        <v>30</v>
      </c>
      <c r="C11">
        <f t="shared" si="0"/>
        <v>3.1830988618379066</v>
      </c>
      <c r="D11">
        <f t="shared" si="1"/>
        <v>40.51328895421792</v>
      </c>
    </row>
    <row r="12" spans="1:11" x14ac:dyDescent="0.25">
      <c r="B12">
        <v>40</v>
      </c>
      <c r="C12">
        <f t="shared" si="0"/>
        <v>4.0921130175934639</v>
      </c>
      <c r="D12">
        <f t="shared" si="1"/>
        <v>39.876790390018542</v>
      </c>
    </row>
    <row r="13" spans="1:11" x14ac:dyDescent="0.25">
      <c r="B13">
        <v>50</v>
      </c>
      <c r="C13">
        <f t="shared" si="0"/>
        <v>4.8767903900185443</v>
      </c>
      <c r="D13">
        <f t="shared" si="1"/>
        <v>39.092113017593462</v>
      </c>
    </row>
    <row r="14" spans="1:11" x14ac:dyDescent="0.25">
      <c r="B14">
        <v>60</v>
      </c>
      <c r="C14">
        <f t="shared" si="0"/>
        <v>5.5132889542179209</v>
      </c>
      <c r="D14">
        <f t="shared" si="1"/>
        <v>38.183098861837905</v>
      </c>
    </row>
    <row r="15" spans="1:11" x14ac:dyDescent="0.25">
      <c r="B15">
        <v>70</v>
      </c>
      <c r="C15">
        <f t="shared" si="0"/>
        <v>5.9822690234022096</v>
      </c>
      <c r="D15">
        <f t="shared" si="1"/>
        <v>37.177367857891149</v>
      </c>
    </row>
    <row r="16" spans="1:11" x14ac:dyDescent="0.25">
      <c r="B16">
        <v>80</v>
      </c>
      <c r="C16">
        <f t="shared" si="0"/>
        <v>6.2694808754846116</v>
      </c>
      <c r="D16">
        <f t="shared" si="1"/>
        <v>36.105478633383669</v>
      </c>
    </row>
    <row r="17" spans="2:4" x14ac:dyDescent="0.25">
      <c r="B17">
        <v>90</v>
      </c>
      <c r="C17">
        <f t="shared" si="0"/>
        <v>6.366197723675814</v>
      </c>
      <c r="D17">
        <f t="shared" si="1"/>
        <v>35</v>
      </c>
    </row>
    <row r="18" spans="2:4" x14ac:dyDescent="0.25">
      <c r="B18">
        <v>100</v>
      </c>
      <c r="C18">
        <f t="shared" si="0"/>
        <v>6.2694808754846116</v>
      </c>
      <c r="D18">
        <f t="shared" si="1"/>
        <v>33.894521366616338</v>
      </c>
    </row>
    <row r="19" spans="2:4" x14ac:dyDescent="0.25">
      <c r="B19">
        <v>110</v>
      </c>
      <c r="C19">
        <f t="shared" si="0"/>
        <v>5.9822690234022105</v>
      </c>
      <c r="D19">
        <f t="shared" si="1"/>
        <v>32.822632142108851</v>
      </c>
    </row>
    <row r="20" spans="2:4" x14ac:dyDescent="0.25">
      <c r="B20">
        <v>120</v>
      </c>
      <c r="C20">
        <f t="shared" si="0"/>
        <v>5.5132889542179218</v>
      </c>
      <c r="D20">
        <f t="shared" si="1"/>
        <v>31.816901138162095</v>
      </c>
    </row>
    <row r="21" spans="2:4" x14ac:dyDescent="0.25">
      <c r="B21">
        <v>130</v>
      </c>
      <c r="C21">
        <f t="shared" si="0"/>
        <v>4.8767903900185443</v>
      </c>
      <c r="D21">
        <f t="shared" si="1"/>
        <v>30.907886982406534</v>
      </c>
    </row>
    <row r="22" spans="2:4" x14ac:dyDescent="0.25">
      <c r="B22">
        <v>140</v>
      </c>
      <c r="C22">
        <f t="shared" si="0"/>
        <v>4.0921130175934648</v>
      </c>
      <c r="D22">
        <f t="shared" si="1"/>
        <v>30.123209609981458</v>
      </c>
    </row>
    <row r="23" spans="2:4" x14ac:dyDescent="0.25">
      <c r="B23">
        <v>150</v>
      </c>
      <c r="C23">
        <f t="shared" si="0"/>
        <v>3.1830988618379066</v>
      </c>
      <c r="D23">
        <f t="shared" si="1"/>
        <v>29.48671104578208</v>
      </c>
    </row>
    <row r="24" spans="2:4" x14ac:dyDescent="0.25">
      <c r="B24">
        <v>160</v>
      </c>
      <c r="C24">
        <f t="shared" si="0"/>
        <v>2.1773678578911491</v>
      </c>
      <c r="D24">
        <f t="shared" si="1"/>
        <v>29.01773097659779</v>
      </c>
    </row>
    <row r="25" spans="2:4" x14ac:dyDescent="0.25">
      <c r="B25">
        <v>170</v>
      </c>
      <c r="C25">
        <f t="shared" si="0"/>
        <v>1.1054786333836648</v>
      </c>
      <c r="D25">
        <f t="shared" si="1"/>
        <v>28.730519124515389</v>
      </c>
    </row>
    <row r="26" spans="2:4" x14ac:dyDescent="0.25">
      <c r="B26">
        <v>180</v>
      </c>
      <c r="C26">
        <f t="shared" si="0"/>
        <v>7.7995373048041974E-16</v>
      </c>
      <c r="D26">
        <f t="shared" si="1"/>
        <v>28.633802276324186</v>
      </c>
    </row>
    <row r="27" spans="2:4" x14ac:dyDescent="0.25">
      <c r="B27">
        <v>190</v>
      </c>
      <c r="C27">
        <f t="shared" si="0"/>
        <v>-1.1054786333836661</v>
      </c>
      <c r="D27">
        <f t="shared" si="1"/>
        <v>28.730519124515389</v>
      </c>
    </row>
    <row r="28" spans="2:4" x14ac:dyDescent="0.25">
      <c r="B28">
        <v>200</v>
      </c>
      <c r="C28">
        <f t="shared" si="0"/>
        <v>-2.1773678578911473</v>
      </c>
      <c r="D28">
        <f t="shared" si="1"/>
        <v>29.01773097659779</v>
      </c>
    </row>
    <row r="29" spans="2:4" x14ac:dyDescent="0.25">
      <c r="B29">
        <v>210</v>
      </c>
      <c r="C29">
        <f t="shared" si="0"/>
        <v>-3.1830988618379079</v>
      </c>
      <c r="D29">
        <f t="shared" si="1"/>
        <v>29.48671104578208</v>
      </c>
    </row>
    <row r="30" spans="2:4" x14ac:dyDescent="0.25">
      <c r="B30">
        <v>220</v>
      </c>
      <c r="C30">
        <f t="shared" si="0"/>
        <v>-4.0921130175934639</v>
      </c>
      <c r="D30">
        <f t="shared" si="1"/>
        <v>30.123209609981455</v>
      </c>
    </row>
    <row r="31" spans="2:4" x14ac:dyDescent="0.25">
      <c r="B31">
        <v>230</v>
      </c>
      <c r="C31">
        <f t="shared" si="0"/>
        <v>-4.8767903900185434</v>
      </c>
      <c r="D31">
        <f t="shared" si="1"/>
        <v>30.907886982406534</v>
      </c>
    </row>
    <row r="32" spans="2:4" x14ac:dyDescent="0.25">
      <c r="B32">
        <v>240</v>
      </c>
      <c r="C32">
        <f t="shared" si="0"/>
        <v>-5.5132889542179191</v>
      </c>
      <c r="D32">
        <f t="shared" si="1"/>
        <v>31.816901138162091</v>
      </c>
    </row>
    <row r="33" spans="2:4" x14ac:dyDescent="0.25">
      <c r="B33">
        <v>250</v>
      </c>
      <c r="C33">
        <f t="shared" si="0"/>
        <v>-5.9822690234022087</v>
      </c>
      <c r="D33">
        <f t="shared" si="1"/>
        <v>32.822632142108844</v>
      </c>
    </row>
    <row r="34" spans="2:4" x14ac:dyDescent="0.25">
      <c r="B34">
        <v>260</v>
      </c>
      <c r="C34">
        <f t="shared" si="0"/>
        <v>-6.2694808754846116</v>
      </c>
      <c r="D34">
        <f t="shared" si="1"/>
        <v>33.894521366616331</v>
      </c>
    </row>
    <row r="35" spans="2:4" x14ac:dyDescent="0.25">
      <c r="B35">
        <v>270</v>
      </c>
      <c r="C35">
        <f t="shared" si="0"/>
        <v>-6.366197723675814</v>
      </c>
      <c r="D35">
        <f t="shared" si="1"/>
        <v>35</v>
      </c>
    </row>
    <row r="36" spans="2:4" x14ac:dyDescent="0.25">
      <c r="B36">
        <v>280</v>
      </c>
      <c r="C36">
        <f t="shared" si="0"/>
        <v>-6.2694808754846125</v>
      </c>
      <c r="D36">
        <f t="shared" si="1"/>
        <v>36.105478633383662</v>
      </c>
    </row>
    <row r="37" spans="2:4" x14ac:dyDescent="0.25">
      <c r="B37">
        <v>290</v>
      </c>
      <c r="C37">
        <f t="shared" si="0"/>
        <v>-5.9822690234022105</v>
      </c>
      <c r="D37">
        <f t="shared" si="1"/>
        <v>37.177367857891142</v>
      </c>
    </row>
    <row r="38" spans="2:4" x14ac:dyDescent="0.25">
      <c r="B38">
        <v>300</v>
      </c>
      <c r="C38">
        <f t="shared" si="0"/>
        <v>-5.5132889542179209</v>
      </c>
      <c r="D38">
        <f t="shared" si="1"/>
        <v>38.183098861837905</v>
      </c>
    </row>
    <row r="39" spans="2:4" x14ac:dyDescent="0.25">
      <c r="B39">
        <v>310</v>
      </c>
      <c r="C39">
        <f t="shared" si="0"/>
        <v>-4.8767903900185452</v>
      </c>
      <c r="D39">
        <f t="shared" si="1"/>
        <v>39.092113017593462</v>
      </c>
    </row>
    <row r="40" spans="2:4" x14ac:dyDescent="0.25">
      <c r="B40">
        <v>320</v>
      </c>
      <c r="C40">
        <f t="shared" si="0"/>
        <v>-4.0921130175934657</v>
      </c>
      <c r="D40">
        <f t="shared" si="1"/>
        <v>39.876790390018542</v>
      </c>
    </row>
    <row r="41" spans="2:4" x14ac:dyDescent="0.25">
      <c r="B41">
        <v>330</v>
      </c>
      <c r="C41">
        <f t="shared" si="0"/>
        <v>-3.1830988618379097</v>
      </c>
      <c r="D41">
        <f t="shared" si="1"/>
        <v>40.51328895421792</v>
      </c>
    </row>
    <row r="42" spans="2:4" x14ac:dyDescent="0.25">
      <c r="B42">
        <v>340</v>
      </c>
      <c r="C42">
        <f t="shared" si="0"/>
        <v>-2.1773678578911473</v>
      </c>
      <c r="D42">
        <f t="shared" si="1"/>
        <v>40.98226902340221</v>
      </c>
    </row>
    <row r="43" spans="2:4" x14ac:dyDescent="0.25">
      <c r="B43">
        <v>350</v>
      </c>
      <c r="C43">
        <f t="shared" si="0"/>
        <v>-1.1054786333836712</v>
      </c>
      <c r="D43">
        <f t="shared" si="1"/>
        <v>41.269480875484611</v>
      </c>
    </row>
    <row r="44" spans="2:4" x14ac:dyDescent="0.25">
      <c r="B44">
        <v>360</v>
      </c>
      <c r="C44">
        <f t="shared" si="0"/>
        <v>-1.5599074609608395E-15</v>
      </c>
      <c r="D44">
        <f t="shared" si="1"/>
        <v>41.36619772367581</v>
      </c>
    </row>
    <row r="46" spans="2:4" x14ac:dyDescent="0.25">
      <c r="B46">
        <v>0</v>
      </c>
      <c r="C46" t="e">
        <f>#REF!+(#REF!*SIN($B46*PI()/180))</f>
        <v>#REF!</v>
      </c>
      <c r="D46" t="e">
        <f>#REF!+(#REF!*COS($B46*PI()/180))</f>
        <v>#REF!</v>
      </c>
    </row>
    <row r="47" spans="2:4" x14ac:dyDescent="0.25">
      <c r="B47">
        <f t="shared" ref="B47:B112" si="2">B46+10</f>
        <v>10</v>
      </c>
      <c r="C47" t="e">
        <f>#REF!+(#REF!*SIN($B47*PI()/180))</f>
        <v>#REF!</v>
      </c>
      <c r="D47" t="e">
        <f>#REF!+(#REF!*COS($B47*PI()/180))</f>
        <v>#REF!</v>
      </c>
    </row>
    <row r="48" spans="2:4" x14ac:dyDescent="0.25">
      <c r="B48">
        <f t="shared" si="2"/>
        <v>20</v>
      </c>
      <c r="C48" t="e">
        <f>#REF!+(#REF!*SIN($B48*PI()/180))</f>
        <v>#REF!</v>
      </c>
      <c r="D48" t="e">
        <f>#REF!+(#REF!*COS($B48*PI()/180))</f>
        <v>#REF!</v>
      </c>
    </row>
    <row r="49" spans="2:4" x14ac:dyDescent="0.25">
      <c r="B49">
        <f t="shared" si="2"/>
        <v>30</v>
      </c>
      <c r="C49" t="e">
        <f>#REF!+(#REF!*SIN($B49*PI()/180))</f>
        <v>#REF!</v>
      </c>
      <c r="D49" t="e">
        <f>#REF!+(#REF!*COS($B49*PI()/180))</f>
        <v>#REF!</v>
      </c>
    </row>
    <row r="50" spans="2:4" x14ac:dyDescent="0.25">
      <c r="B50">
        <f t="shared" si="2"/>
        <v>40</v>
      </c>
      <c r="C50" t="e">
        <f>#REF!+(#REF!*SIN($B50*PI()/180))</f>
        <v>#REF!</v>
      </c>
      <c r="D50" t="e">
        <f>#REF!+(#REF!*COS($B50*PI()/180))</f>
        <v>#REF!</v>
      </c>
    </row>
    <row r="51" spans="2:4" x14ac:dyDescent="0.25">
      <c r="B51">
        <f t="shared" si="2"/>
        <v>50</v>
      </c>
      <c r="C51" t="e">
        <f>#REF!+(#REF!*SIN($B51*PI()/180))</f>
        <v>#REF!</v>
      </c>
      <c r="D51" t="e">
        <f>#REF!+(#REF!*COS($B51*PI()/180))</f>
        <v>#REF!</v>
      </c>
    </row>
    <row r="52" spans="2:4" x14ac:dyDescent="0.25">
      <c r="B52">
        <f t="shared" si="2"/>
        <v>60</v>
      </c>
      <c r="C52" t="e">
        <f>#REF!+(#REF!*SIN($B52*PI()/180))</f>
        <v>#REF!</v>
      </c>
      <c r="D52" t="e">
        <f>#REF!+(#REF!*COS($B52*PI()/180))</f>
        <v>#REF!</v>
      </c>
    </row>
    <row r="53" spans="2:4" x14ac:dyDescent="0.25">
      <c r="B53">
        <f t="shared" si="2"/>
        <v>70</v>
      </c>
      <c r="C53" t="e">
        <f>#REF!+(#REF!*SIN($B53*PI()/180))</f>
        <v>#REF!</v>
      </c>
      <c r="D53" t="e">
        <f>#REF!+(#REF!*COS($B53*PI()/180))</f>
        <v>#REF!</v>
      </c>
    </row>
    <row r="54" spans="2:4" x14ac:dyDescent="0.25">
      <c r="B54">
        <f t="shared" si="2"/>
        <v>80</v>
      </c>
      <c r="C54" t="e">
        <f>#REF!+(#REF!*SIN($B54*PI()/180))</f>
        <v>#REF!</v>
      </c>
      <c r="D54" t="e">
        <f>#REF!+(#REF!*COS($B54*PI()/180))</f>
        <v>#REF!</v>
      </c>
    </row>
    <row r="55" spans="2:4" x14ac:dyDescent="0.25">
      <c r="B55">
        <f t="shared" si="2"/>
        <v>90</v>
      </c>
      <c r="C55" t="e">
        <f>#REF!+(#REF!*SIN($B55*PI()/180))</f>
        <v>#REF!</v>
      </c>
      <c r="D55" t="e">
        <f>#REF!+(#REF!*COS($B55*PI()/180))</f>
        <v>#REF!</v>
      </c>
    </row>
    <row r="56" spans="2:4" x14ac:dyDescent="0.25">
      <c r="B56">
        <f t="shared" si="2"/>
        <v>100</v>
      </c>
      <c r="C56" t="e">
        <f>#REF!+(#REF!*SIN($B56*PI()/180))</f>
        <v>#REF!</v>
      </c>
      <c r="D56" t="e">
        <f>#REF!+(#REF!*COS($B56*PI()/180))</f>
        <v>#REF!</v>
      </c>
    </row>
    <row r="57" spans="2:4" x14ac:dyDescent="0.25">
      <c r="B57">
        <f t="shared" si="2"/>
        <v>110</v>
      </c>
      <c r="C57" t="e">
        <f>#REF!+(#REF!*SIN($B57*PI()/180))</f>
        <v>#REF!</v>
      </c>
      <c r="D57" t="e">
        <f>#REF!+(#REF!*COS($B57*PI()/180))</f>
        <v>#REF!</v>
      </c>
    </row>
    <row r="58" spans="2:4" x14ac:dyDescent="0.25">
      <c r="B58">
        <f t="shared" si="2"/>
        <v>120</v>
      </c>
      <c r="C58" t="e">
        <f>#REF!+(#REF!*SIN($B58*PI()/180))</f>
        <v>#REF!</v>
      </c>
      <c r="D58" t="e">
        <f>#REF!+(#REF!*COS($B58*PI()/180))</f>
        <v>#REF!</v>
      </c>
    </row>
    <row r="59" spans="2:4" x14ac:dyDescent="0.25">
      <c r="B59">
        <f t="shared" si="2"/>
        <v>130</v>
      </c>
      <c r="C59" t="e">
        <f>#REF!+(#REF!*SIN($B59*PI()/180))</f>
        <v>#REF!</v>
      </c>
      <c r="D59" t="e">
        <f>#REF!+(#REF!*COS($B59*PI()/180))</f>
        <v>#REF!</v>
      </c>
    </row>
    <row r="60" spans="2:4" x14ac:dyDescent="0.25">
      <c r="B60">
        <f t="shared" si="2"/>
        <v>140</v>
      </c>
      <c r="C60" t="e">
        <f>#REF!+(#REF!*SIN($B60*PI()/180))</f>
        <v>#REF!</v>
      </c>
      <c r="D60" t="e">
        <f>#REF!+(#REF!*COS($B60*PI()/180))</f>
        <v>#REF!</v>
      </c>
    </row>
    <row r="61" spans="2:4" x14ac:dyDescent="0.25">
      <c r="B61">
        <f t="shared" si="2"/>
        <v>150</v>
      </c>
      <c r="C61" t="e">
        <f>#REF!+(#REF!*SIN($B61*PI()/180))</f>
        <v>#REF!</v>
      </c>
      <c r="D61" t="e">
        <f>#REF!+(#REF!*COS($B61*PI()/180))</f>
        <v>#REF!</v>
      </c>
    </row>
    <row r="62" spans="2:4" x14ac:dyDescent="0.25">
      <c r="B62">
        <f t="shared" si="2"/>
        <v>160</v>
      </c>
      <c r="C62" t="e">
        <f>#REF!+(#REF!*SIN($B62*PI()/180))</f>
        <v>#REF!</v>
      </c>
      <c r="D62" t="e">
        <f>#REF!+(#REF!*COS($B62*PI()/180))</f>
        <v>#REF!</v>
      </c>
    </row>
    <row r="63" spans="2:4" x14ac:dyDescent="0.25">
      <c r="B63">
        <f t="shared" si="2"/>
        <v>170</v>
      </c>
      <c r="C63" t="e">
        <f>#REF!+(#REF!*SIN($B63*PI()/180))</f>
        <v>#REF!</v>
      </c>
      <c r="D63" t="e">
        <f>#REF!+(#REF!*COS($B63*PI()/180))</f>
        <v>#REF!</v>
      </c>
    </row>
    <row r="64" spans="2:4" x14ac:dyDescent="0.25">
      <c r="B64">
        <f t="shared" si="2"/>
        <v>180</v>
      </c>
      <c r="C64" t="e">
        <f>#REF!+(#REF!*SIN($B64*PI()/180))</f>
        <v>#REF!</v>
      </c>
      <c r="D64" t="e">
        <f>#REF!+(#REF!*COS($B64*PI()/180))</f>
        <v>#REF!</v>
      </c>
    </row>
    <row r="65" spans="2:4" x14ac:dyDescent="0.25">
      <c r="B65">
        <f t="shared" si="2"/>
        <v>190</v>
      </c>
      <c r="C65" t="e">
        <f>#REF!+(#REF!*SIN($B65*PI()/180))</f>
        <v>#REF!</v>
      </c>
      <c r="D65" t="e">
        <f>#REF!+(#REF!*COS($B65*PI()/180))</f>
        <v>#REF!</v>
      </c>
    </row>
    <row r="66" spans="2:4" x14ac:dyDescent="0.25">
      <c r="B66">
        <f t="shared" si="2"/>
        <v>200</v>
      </c>
      <c r="C66" t="e">
        <f>#REF!+(#REF!*SIN($B66*PI()/180))</f>
        <v>#REF!</v>
      </c>
      <c r="D66" t="e">
        <f>#REF!+(#REF!*COS($B66*PI()/180))</f>
        <v>#REF!</v>
      </c>
    </row>
    <row r="67" spans="2:4" x14ac:dyDescent="0.25">
      <c r="B67">
        <f t="shared" si="2"/>
        <v>210</v>
      </c>
      <c r="C67" t="e">
        <f>#REF!+(#REF!*SIN($B67*PI()/180))</f>
        <v>#REF!</v>
      </c>
      <c r="D67" t="e">
        <f>#REF!+(#REF!*COS($B67*PI()/180))</f>
        <v>#REF!</v>
      </c>
    </row>
    <row r="68" spans="2:4" x14ac:dyDescent="0.25">
      <c r="B68">
        <f t="shared" si="2"/>
        <v>220</v>
      </c>
      <c r="C68" t="e">
        <f>#REF!+(#REF!*SIN($B68*PI()/180))</f>
        <v>#REF!</v>
      </c>
      <c r="D68" t="e">
        <f>#REF!+(#REF!*COS($B68*PI()/180))</f>
        <v>#REF!</v>
      </c>
    </row>
    <row r="69" spans="2:4" x14ac:dyDescent="0.25">
      <c r="B69">
        <f t="shared" si="2"/>
        <v>230</v>
      </c>
      <c r="C69" t="e">
        <f>#REF!+(#REF!*SIN($B69*PI()/180))</f>
        <v>#REF!</v>
      </c>
      <c r="D69" t="e">
        <f>#REF!+(#REF!*COS($B69*PI()/180))</f>
        <v>#REF!</v>
      </c>
    </row>
    <row r="70" spans="2:4" x14ac:dyDescent="0.25">
      <c r="B70">
        <f t="shared" si="2"/>
        <v>240</v>
      </c>
      <c r="C70" t="e">
        <f>#REF!+(#REF!*SIN($B70*PI()/180))</f>
        <v>#REF!</v>
      </c>
      <c r="D70" t="e">
        <f>#REF!+(#REF!*COS($B70*PI()/180))</f>
        <v>#REF!</v>
      </c>
    </row>
    <row r="71" spans="2:4" x14ac:dyDescent="0.25">
      <c r="B71">
        <f t="shared" si="2"/>
        <v>250</v>
      </c>
      <c r="C71" t="e">
        <f>#REF!+(#REF!*SIN($B71*PI()/180))</f>
        <v>#REF!</v>
      </c>
      <c r="D71" t="e">
        <f>#REF!+(#REF!*COS($B71*PI()/180))</f>
        <v>#REF!</v>
      </c>
    </row>
    <row r="72" spans="2:4" x14ac:dyDescent="0.25">
      <c r="B72">
        <f t="shared" si="2"/>
        <v>260</v>
      </c>
      <c r="C72" t="e">
        <f>#REF!+(#REF!*SIN($B72*PI()/180))</f>
        <v>#REF!</v>
      </c>
      <c r="D72" t="e">
        <f>#REF!+(#REF!*COS($B72*PI()/180))</f>
        <v>#REF!</v>
      </c>
    </row>
    <row r="73" spans="2:4" x14ac:dyDescent="0.25">
      <c r="B73">
        <f t="shared" si="2"/>
        <v>270</v>
      </c>
      <c r="C73" t="e">
        <f>#REF!+(#REF!*SIN($B73*PI()/180))</f>
        <v>#REF!</v>
      </c>
      <c r="D73" t="e">
        <f>#REF!+(#REF!*COS($B73*PI()/180))</f>
        <v>#REF!</v>
      </c>
    </row>
    <row r="74" spans="2:4" x14ac:dyDescent="0.25">
      <c r="B74">
        <f t="shared" si="2"/>
        <v>280</v>
      </c>
      <c r="C74" t="e">
        <f>#REF!+(#REF!*SIN($B74*PI()/180))</f>
        <v>#REF!</v>
      </c>
      <c r="D74" t="e">
        <f>#REF!+(#REF!*COS($B74*PI()/180))</f>
        <v>#REF!</v>
      </c>
    </row>
    <row r="75" spans="2:4" x14ac:dyDescent="0.25">
      <c r="B75">
        <f t="shared" si="2"/>
        <v>290</v>
      </c>
      <c r="C75" t="e">
        <f>#REF!+(#REF!*SIN($B75*PI()/180))</f>
        <v>#REF!</v>
      </c>
      <c r="D75" t="e">
        <f>#REF!+(#REF!*COS($B75*PI()/180))</f>
        <v>#REF!</v>
      </c>
    </row>
    <row r="76" spans="2:4" x14ac:dyDescent="0.25">
      <c r="B76">
        <f t="shared" si="2"/>
        <v>300</v>
      </c>
      <c r="C76" t="e">
        <f>#REF!+(#REF!*SIN($B76*PI()/180))</f>
        <v>#REF!</v>
      </c>
      <c r="D76" t="e">
        <f>#REF!+(#REF!*COS($B76*PI()/180))</f>
        <v>#REF!</v>
      </c>
    </row>
    <row r="77" spans="2:4" x14ac:dyDescent="0.25">
      <c r="B77">
        <f t="shared" si="2"/>
        <v>310</v>
      </c>
      <c r="C77" t="e">
        <f>#REF!+(#REF!*SIN($B77*PI()/180))</f>
        <v>#REF!</v>
      </c>
      <c r="D77" t="e">
        <f>#REF!+(#REF!*COS($B77*PI()/180))</f>
        <v>#REF!</v>
      </c>
    </row>
    <row r="78" spans="2:4" x14ac:dyDescent="0.25">
      <c r="B78">
        <f t="shared" si="2"/>
        <v>320</v>
      </c>
      <c r="C78" t="e">
        <f>#REF!+(#REF!*SIN($B78*PI()/180))</f>
        <v>#REF!</v>
      </c>
      <c r="D78" t="e">
        <f>#REF!+(#REF!*COS($B78*PI()/180))</f>
        <v>#REF!</v>
      </c>
    </row>
    <row r="79" spans="2:4" x14ac:dyDescent="0.25">
      <c r="B79">
        <f t="shared" si="2"/>
        <v>330</v>
      </c>
      <c r="C79" t="e">
        <f>#REF!+(#REF!*SIN($B79*PI()/180))</f>
        <v>#REF!</v>
      </c>
      <c r="D79" t="e">
        <f>#REF!+(#REF!*COS($B79*PI()/180))</f>
        <v>#REF!</v>
      </c>
    </row>
    <row r="80" spans="2:4" x14ac:dyDescent="0.25">
      <c r="B80">
        <f t="shared" si="2"/>
        <v>340</v>
      </c>
      <c r="C80" t="e">
        <f>#REF!+(#REF!*SIN($B80*PI()/180))</f>
        <v>#REF!</v>
      </c>
      <c r="D80" t="e">
        <f>#REF!+(#REF!*COS($B80*PI()/180))</f>
        <v>#REF!</v>
      </c>
    </row>
    <row r="81" spans="2:4" x14ac:dyDescent="0.25">
      <c r="B81">
        <f t="shared" si="2"/>
        <v>350</v>
      </c>
      <c r="C81" t="e">
        <f>#REF!+(#REF!*SIN($B81*PI()/180))</f>
        <v>#REF!</v>
      </c>
      <c r="D81" t="e">
        <f>#REF!+(#REF!*COS($B81*PI()/180))</f>
        <v>#REF!</v>
      </c>
    </row>
    <row r="82" spans="2:4" x14ac:dyDescent="0.25">
      <c r="B82">
        <f t="shared" si="2"/>
        <v>360</v>
      </c>
      <c r="C82" t="e">
        <f>#REF!+(#REF!*SIN($B82*PI()/180))</f>
        <v>#REF!</v>
      </c>
      <c r="D82" t="e">
        <f>#REF!+(#REF!*COS($B82*PI()/180))</f>
        <v>#REF!</v>
      </c>
    </row>
    <row r="84" spans="2:4" x14ac:dyDescent="0.25">
      <c r="B84">
        <v>0</v>
      </c>
      <c r="C84">
        <f t="shared" ref="C84:C120" si="3">$D$3+($B$3*SIN($B84*PI()/180))</f>
        <v>30</v>
      </c>
      <c r="D84">
        <f t="shared" ref="D84:D120" si="4">$C$3+($B$3*COS($B84*PI()/180))</f>
        <v>40.078008205439104</v>
      </c>
    </row>
    <row r="85" spans="2:4" x14ac:dyDescent="0.25">
      <c r="B85">
        <f t="shared" si="2"/>
        <v>10</v>
      </c>
      <c r="C85">
        <f t="shared" si="3"/>
        <v>33.486509536056175</v>
      </c>
      <c r="D85">
        <f t="shared" si="4"/>
        <v>39.772978145759161</v>
      </c>
    </row>
    <row r="86" spans="2:4" x14ac:dyDescent="0.25">
      <c r="B86">
        <f t="shared" si="2"/>
        <v>20</v>
      </c>
      <c r="C86">
        <f t="shared" si="3"/>
        <v>36.867083244118234</v>
      </c>
      <c r="D86">
        <f t="shared" si="4"/>
        <v>38.867156150730047</v>
      </c>
    </row>
    <row r="87" spans="2:4" x14ac:dyDescent="0.25">
      <c r="B87">
        <f t="shared" si="2"/>
        <v>30</v>
      </c>
      <c r="C87">
        <f t="shared" si="3"/>
        <v>40.039004102719552</v>
      </c>
      <c r="D87">
        <f t="shared" si="4"/>
        <v>37.38806516330267</v>
      </c>
    </row>
    <row r="88" spans="2:4" x14ac:dyDescent="0.25">
      <c r="B88">
        <f t="shared" si="2"/>
        <v>40</v>
      </c>
      <c r="C88">
        <f t="shared" si="3"/>
        <v>42.90589490164092</v>
      </c>
      <c r="D88">
        <f t="shared" si="4"/>
        <v>35.380646614673871</v>
      </c>
    </row>
    <row r="89" spans="2:4" x14ac:dyDescent="0.25">
      <c r="B89">
        <f t="shared" si="2"/>
        <v>50</v>
      </c>
      <c r="C89">
        <f t="shared" si="3"/>
        <v>45.380646614673871</v>
      </c>
      <c r="D89">
        <f t="shared" si="4"/>
        <v>32.905894901640927</v>
      </c>
    </row>
    <row r="90" spans="2:4" x14ac:dyDescent="0.25">
      <c r="B90">
        <f t="shared" si="2"/>
        <v>60</v>
      </c>
      <c r="C90">
        <f t="shared" si="3"/>
        <v>47.38806516330267</v>
      </c>
      <c r="D90">
        <f t="shared" si="4"/>
        <v>30.039004102719552</v>
      </c>
    </row>
    <row r="91" spans="2:4" x14ac:dyDescent="0.25">
      <c r="B91">
        <f t="shared" si="2"/>
        <v>70</v>
      </c>
      <c r="C91">
        <f t="shared" si="3"/>
        <v>48.86715615073004</v>
      </c>
      <c r="D91">
        <f t="shared" si="4"/>
        <v>26.867083244118238</v>
      </c>
    </row>
    <row r="92" spans="2:4" x14ac:dyDescent="0.25">
      <c r="B92">
        <f t="shared" si="2"/>
        <v>80</v>
      </c>
      <c r="C92">
        <f t="shared" si="3"/>
        <v>49.772978145759161</v>
      </c>
      <c r="D92">
        <f t="shared" si="4"/>
        <v>23.486509536056175</v>
      </c>
    </row>
    <row r="93" spans="2:4" x14ac:dyDescent="0.25">
      <c r="B93">
        <f t="shared" si="2"/>
        <v>90</v>
      </c>
      <c r="C93">
        <f t="shared" si="3"/>
        <v>50.078008205439104</v>
      </c>
      <c r="D93">
        <f t="shared" si="4"/>
        <v>20</v>
      </c>
    </row>
    <row r="94" spans="2:4" x14ac:dyDescent="0.25">
      <c r="B94">
        <f t="shared" si="2"/>
        <v>100</v>
      </c>
      <c r="C94">
        <f t="shared" si="3"/>
        <v>49.772978145759161</v>
      </c>
      <c r="D94">
        <f t="shared" si="4"/>
        <v>16.513490463943825</v>
      </c>
    </row>
    <row r="95" spans="2:4" x14ac:dyDescent="0.25">
      <c r="B95">
        <f t="shared" si="2"/>
        <v>110</v>
      </c>
      <c r="C95">
        <f t="shared" si="3"/>
        <v>48.867156150730047</v>
      </c>
      <c r="D95">
        <f t="shared" si="4"/>
        <v>13.132916755881766</v>
      </c>
    </row>
    <row r="96" spans="2:4" x14ac:dyDescent="0.25">
      <c r="B96">
        <f t="shared" si="2"/>
        <v>120</v>
      </c>
      <c r="C96">
        <f t="shared" si="3"/>
        <v>47.38806516330267</v>
      </c>
      <c r="D96">
        <f t="shared" si="4"/>
        <v>9.9609958972804531</v>
      </c>
    </row>
    <row r="97" spans="2:4" x14ac:dyDescent="0.25">
      <c r="B97">
        <f t="shared" si="2"/>
        <v>130</v>
      </c>
      <c r="C97">
        <f t="shared" si="3"/>
        <v>45.380646614673871</v>
      </c>
      <c r="D97">
        <f t="shared" si="4"/>
        <v>7.0941050983590745</v>
      </c>
    </row>
    <row r="98" spans="2:4" x14ac:dyDescent="0.25">
      <c r="B98">
        <f t="shared" si="2"/>
        <v>140</v>
      </c>
      <c r="C98">
        <f t="shared" si="3"/>
        <v>42.905894901640927</v>
      </c>
      <c r="D98">
        <f t="shared" si="4"/>
        <v>4.6193533853261322</v>
      </c>
    </row>
    <row r="99" spans="2:4" x14ac:dyDescent="0.25">
      <c r="B99">
        <f t="shared" si="2"/>
        <v>150</v>
      </c>
      <c r="C99">
        <f t="shared" si="3"/>
        <v>40.039004102719552</v>
      </c>
      <c r="D99">
        <f t="shared" si="4"/>
        <v>2.6119348366973263</v>
      </c>
    </row>
    <row r="100" spans="2:4" x14ac:dyDescent="0.25">
      <c r="B100">
        <f t="shared" si="2"/>
        <v>160</v>
      </c>
      <c r="C100">
        <f t="shared" si="3"/>
        <v>36.867083244118241</v>
      </c>
      <c r="D100">
        <f t="shared" si="4"/>
        <v>1.1328438492699568</v>
      </c>
    </row>
    <row r="101" spans="2:4" x14ac:dyDescent="0.25">
      <c r="B101">
        <f t="shared" si="2"/>
        <v>170</v>
      </c>
      <c r="C101">
        <f t="shared" si="3"/>
        <v>33.486509536056175</v>
      </c>
      <c r="D101">
        <f t="shared" si="4"/>
        <v>0.22702185424083865</v>
      </c>
    </row>
    <row r="102" spans="2:4" x14ac:dyDescent="0.25">
      <c r="B102">
        <f t="shared" si="2"/>
        <v>180</v>
      </c>
      <c r="C102">
        <f t="shared" si="3"/>
        <v>30.000000000000004</v>
      </c>
      <c r="D102">
        <f t="shared" si="4"/>
        <v>-7.8008205439104472E-2</v>
      </c>
    </row>
    <row r="103" spans="2:4" x14ac:dyDescent="0.25">
      <c r="B103">
        <f t="shared" si="2"/>
        <v>190</v>
      </c>
      <c r="C103">
        <f t="shared" si="3"/>
        <v>26.513490463943821</v>
      </c>
      <c r="D103">
        <f t="shared" si="4"/>
        <v>0.22702185424083865</v>
      </c>
    </row>
    <row r="104" spans="2:4" x14ac:dyDescent="0.25">
      <c r="B104">
        <f t="shared" si="2"/>
        <v>200</v>
      </c>
      <c r="C104">
        <f t="shared" si="3"/>
        <v>23.132916755881766</v>
      </c>
      <c r="D104">
        <f t="shared" si="4"/>
        <v>1.1328438492699533</v>
      </c>
    </row>
    <row r="105" spans="2:4" x14ac:dyDescent="0.25">
      <c r="B105">
        <f t="shared" si="2"/>
        <v>210</v>
      </c>
      <c r="C105">
        <f t="shared" si="3"/>
        <v>19.960995897280448</v>
      </c>
      <c r="D105">
        <f t="shared" si="4"/>
        <v>2.6119348366973298</v>
      </c>
    </row>
    <row r="106" spans="2:4" x14ac:dyDescent="0.25">
      <c r="B106">
        <f t="shared" si="2"/>
        <v>220</v>
      </c>
      <c r="C106">
        <f t="shared" si="3"/>
        <v>17.094105098359076</v>
      </c>
      <c r="D106">
        <f t="shared" si="4"/>
        <v>4.6193533853261304</v>
      </c>
    </row>
    <row r="107" spans="2:4" x14ac:dyDescent="0.25">
      <c r="B107">
        <f t="shared" si="2"/>
        <v>230</v>
      </c>
      <c r="C107">
        <f t="shared" si="3"/>
        <v>14.619353385326132</v>
      </c>
      <c r="D107">
        <f t="shared" si="4"/>
        <v>7.0941050983590728</v>
      </c>
    </row>
    <row r="108" spans="2:4" x14ac:dyDescent="0.25">
      <c r="B108">
        <f t="shared" si="2"/>
        <v>240</v>
      </c>
      <c r="C108">
        <f t="shared" si="3"/>
        <v>12.611934836697333</v>
      </c>
      <c r="D108">
        <f t="shared" si="4"/>
        <v>9.9609958972804389</v>
      </c>
    </row>
    <row r="109" spans="2:4" x14ac:dyDescent="0.25">
      <c r="B109">
        <f t="shared" si="2"/>
        <v>250</v>
      </c>
      <c r="C109">
        <f t="shared" si="3"/>
        <v>11.132843849269957</v>
      </c>
      <c r="D109">
        <f t="shared" si="4"/>
        <v>13.132916755881752</v>
      </c>
    </row>
    <row r="110" spans="2:4" x14ac:dyDescent="0.25">
      <c r="B110">
        <f t="shared" si="2"/>
        <v>260</v>
      </c>
      <c r="C110">
        <f t="shared" si="3"/>
        <v>10.227021854240839</v>
      </c>
      <c r="D110">
        <f t="shared" si="4"/>
        <v>16.513490463943825</v>
      </c>
    </row>
    <row r="111" spans="2:4" x14ac:dyDescent="0.25">
      <c r="B111">
        <f t="shared" si="2"/>
        <v>270</v>
      </c>
      <c r="C111">
        <f t="shared" si="3"/>
        <v>9.9219917945608955</v>
      </c>
      <c r="D111">
        <f t="shared" si="4"/>
        <v>19.999999999999996</v>
      </c>
    </row>
    <row r="112" spans="2:4" x14ac:dyDescent="0.25">
      <c r="B112">
        <f t="shared" si="2"/>
        <v>280</v>
      </c>
      <c r="C112">
        <f t="shared" si="3"/>
        <v>10.227021854240839</v>
      </c>
      <c r="D112">
        <f t="shared" si="4"/>
        <v>23.486509536056168</v>
      </c>
    </row>
    <row r="113" spans="2:4" x14ac:dyDescent="0.25">
      <c r="B113">
        <f t="shared" ref="B113:B178" si="5">B112+10</f>
        <v>290</v>
      </c>
      <c r="C113">
        <f t="shared" si="3"/>
        <v>11.132843849269953</v>
      </c>
      <c r="D113">
        <f t="shared" si="4"/>
        <v>26.867083244118223</v>
      </c>
    </row>
    <row r="114" spans="2:4" x14ac:dyDescent="0.25">
      <c r="B114">
        <f t="shared" si="5"/>
        <v>300</v>
      </c>
      <c r="C114">
        <f t="shared" si="3"/>
        <v>12.61193483669733</v>
      </c>
      <c r="D114">
        <f t="shared" si="4"/>
        <v>30.039004102719552</v>
      </c>
    </row>
    <row r="115" spans="2:4" x14ac:dyDescent="0.25">
      <c r="B115">
        <f t="shared" si="5"/>
        <v>310</v>
      </c>
      <c r="C115">
        <f t="shared" si="3"/>
        <v>14.619353385326129</v>
      </c>
      <c r="D115">
        <f t="shared" si="4"/>
        <v>32.90589490164092</v>
      </c>
    </row>
    <row r="116" spans="2:4" x14ac:dyDescent="0.25">
      <c r="B116">
        <f t="shared" si="5"/>
        <v>320</v>
      </c>
      <c r="C116">
        <f t="shared" si="3"/>
        <v>17.094105098359069</v>
      </c>
      <c r="D116">
        <f t="shared" si="4"/>
        <v>35.380646614673864</v>
      </c>
    </row>
    <row r="117" spans="2:4" x14ac:dyDescent="0.25">
      <c r="B117">
        <f t="shared" si="5"/>
        <v>330</v>
      </c>
      <c r="C117">
        <f t="shared" si="3"/>
        <v>19.960995897280441</v>
      </c>
      <c r="D117">
        <f t="shared" si="4"/>
        <v>37.38806516330267</v>
      </c>
    </row>
    <row r="118" spans="2:4" x14ac:dyDescent="0.25">
      <c r="B118">
        <f t="shared" si="5"/>
        <v>340</v>
      </c>
      <c r="C118">
        <f t="shared" si="3"/>
        <v>23.132916755881766</v>
      </c>
      <c r="D118">
        <f t="shared" si="4"/>
        <v>38.867156150730047</v>
      </c>
    </row>
    <row r="119" spans="2:4" x14ac:dyDescent="0.25">
      <c r="B119">
        <f t="shared" si="5"/>
        <v>350</v>
      </c>
      <c r="C119">
        <f t="shared" si="3"/>
        <v>26.513490463943807</v>
      </c>
      <c r="D119">
        <f t="shared" si="4"/>
        <v>39.772978145759154</v>
      </c>
    </row>
    <row r="120" spans="2:4" x14ac:dyDescent="0.25">
      <c r="B120">
        <f t="shared" si="5"/>
        <v>360</v>
      </c>
      <c r="C120">
        <f t="shared" si="3"/>
        <v>29.999999999999996</v>
      </c>
      <c r="D120">
        <f t="shared" si="4"/>
        <v>40.078008205439104</v>
      </c>
    </row>
    <row r="122" spans="2:4" x14ac:dyDescent="0.25">
      <c r="B122">
        <v>0</v>
      </c>
      <c r="C122">
        <f t="shared" ref="C122:C158" si="6">$D$4+($B$4*SIN($B122*PI()/180))</f>
        <v>57</v>
      </c>
      <c r="D122">
        <f t="shared" ref="D122:D158" si="7">$C$4+($B$4*COS($B122*PI()/180))</f>
        <v>11.366197723675814</v>
      </c>
    </row>
    <row r="123" spans="2:4" x14ac:dyDescent="0.25">
      <c r="B123">
        <f t="shared" si="5"/>
        <v>10</v>
      </c>
      <c r="C123">
        <f t="shared" si="6"/>
        <v>58.105478633383669</v>
      </c>
      <c r="D123">
        <f t="shared" si="7"/>
        <v>11.269480875484611</v>
      </c>
    </row>
    <row r="124" spans="2:4" x14ac:dyDescent="0.25">
      <c r="B124">
        <f t="shared" si="5"/>
        <v>20</v>
      </c>
      <c r="C124">
        <f t="shared" si="6"/>
        <v>59.177367857891149</v>
      </c>
      <c r="D124">
        <f t="shared" si="7"/>
        <v>10.98226902340221</v>
      </c>
    </row>
    <row r="125" spans="2:4" x14ac:dyDescent="0.25">
      <c r="B125">
        <f t="shared" si="5"/>
        <v>30</v>
      </c>
      <c r="C125">
        <f t="shared" si="6"/>
        <v>60.183098861837905</v>
      </c>
      <c r="D125">
        <f t="shared" si="7"/>
        <v>10.513288954217922</v>
      </c>
    </row>
    <row r="126" spans="2:4" x14ac:dyDescent="0.25">
      <c r="B126">
        <f t="shared" si="5"/>
        <v>40</v>
      </c>
      <c r="C126">
        <f t="shared" si="6"/>
        <v>61.092113017593462</v>
      </c>
      <c r="D126">
        <f t="shared" si="7"/>
        <v>9.8767903900185452</v>
      </c>
    </row>
    <row r="127" spans="2:4" x14ac:dyDescent="0.25">
      <c r="B127">
        <f t="shared" si="5"/>
        <v>50</v>
      </c>
      <c r="C127">
        <f t="shared" si="6"/>
        <v>61.876790390018542</v>
      </c>
      <c r="D127">
        <f t="shared" si="7"/>
        <v>9.0921130175934657</v>
      </c>
    </row>
    <row r="128" spans="2:4" x14ac:dyDescent="0.25">
      <c r="B128">
        <f t="shared" si="5"/>
        <v>60</v>
      </c>
      <c r="C128">
        <f t="shared" si="6"/>
        <v>62.51328895421792</v>
      </c>
      <c r="D128">
        <f t="shared" si="7"/>
        <v>8.1830988618379088</v>
      </c>
    </row>
    <row r="129" spans="2:4" x14ac:dyDescent="0.25">
      <c r="B129">
        <f t="shared" si="5"/>
        <v>70</v>
      </c>
      <c r="C129">
        <f t="shared" si="6"/>
        <v>62.98226902340221</v>
      </c>
      <c r="D129">
        <f t="shared" si="7"/>
        <v>7.1773678578911486</v>
      </c>
    </row>
    <row r="130" spans="2:4" x14ac:dyDescent="0.25">
      <c r="B130">
        <f t="shared" si="5"/>
        <v>80</v>
      </c>
      <c r="C130">
        <f t="shared" si="6"/>
        <v>63.269480875484611</v>
      </c>
      <c r="D130">
        <f t="shared" si="7"/>
        <v>6.1054786333836653</v>
      </c>
    </row>
    <row r="131" spans="2:4" x14ac:dyDescent="0.25">
      <c r="B131">
        <f t="shared" si="5"/>
        <v>90</v>
      </c>
      <c r="C131">
        <f t="shared" si="6"/>
        <v>63.36619772367581</v>
      </c>
      <c r="D131">
        <f t="shared" si="7"/>
        <v>5</v>
      </c>
    </row>
    <row r="132" spans="2:4" x14ac:dyDescent="0.25">
      <c r="B132">
        <f t="shared" si="5"/>
        <v>100</v>
      </c>
      <c r="C132">
        <f t="shared" si="6"/>
        <v>63.269480875484611</v>
      </c>
      <c r="D132">
        <f t="shared" si="7"/>
        <v>3.8945213666163347</v>
      </c>
    </row>
    <row r="133" spans="2:4" x14ac:dyDescent="0.25">
      <c r="B133">
        <f t="shared" si="5"/>
        <v>110</v>
      </c>
      <c r="C133">
        <f t="shared" si="6"/>
        <v>62.98226902340221</v>
      </c>
      <c r="D133">
        <f t="shared" si="7"/>
        <v>2.8226321421088523</v>
      </c>
    </row>
    <row r="134" spans="2:4" x14ac:dyDescent="0.25">
      <c r="B134">
        <f t="shared" si="5"/>
        <v>120</v>
      </c>
      <c r="C134">
        <f t="shared" si="6"/>
        <v>62.51328895421792</v>
      </c>
      <c r="D134">
        <f t="shared" si="7"/>
        <v>1.8169011381620943</v>
      </c>
    </row>
    <row r="135" spans="2:4" x14ac:dyDescent="0.25">
      <c r="B135">
        <f t="shared" si="5"/>
        <v>130</v>
      </c>
      <c r="C135">
        <f t="shared" si="6"/>
        <v>61.876790390018542</v>
      </c>
      <c r="D135">
        <f t="shared" si="7"/>
        <v>0.9078869824065352</v>
      </c>
    </row>
    <row r="136" spans="2:4" x14ac:dyDescent="0.25">
      <c r="B136">
        <f t="shared" si="5"/>
        <v>140</v>
      </c>
      <c r="C136">
        <f t="shared" si="6"/>
        <v>61.092113017593462</v>
      </c>
      <c r="D136">
        <f t="shared" si="7"/>
        <v>0.12320960998145658</v>
      </c>
    </row>
    <row r="137" spans="2:4" x14ac:dyDescent="0.25">
      <c r="B137">
        <f t="shared" si="5"/>
        <v>150</v>
      </c>
      <c r="C137">
        <f t="shared" si="6"/>
        <v>60.183098861837905</v>
      </c>
      <c r="D137">
        <f t="shared" si="7"/>
        <v>-0.51328895421792176</v>
      </c>
    </row>
    <row r="138" spans="2:4" x14ac:dyDescent="0.25">
      <c r="B138">
        <f t="shared" si="5"/>
        <v>160</v>
      </c>
      <c r="C138">
        <f t="shared" si="6"/>
        <v>59.177367857891149</v>
      </c>
      <c r="D138">
        <f t="shared" si="7"/>
        <v>-0.98226902340220956</v>
      </c>
    </row>
    <row r="139" spans="2:4" x14ac:dyDescent="0.25">
      <c r="B139">
        <f t="shared" si="5"/>
        <v>170</v>
      </c>
      <c r="C139">
        <f t="shared" si="6"/>
        <v>58.105478633383662</v>
      </c>
      <c r="D139">
        <f t="shared" si="7"/>
        <v>-1.2694808754846116</v>
      </c>
    </row>
    <row r="140" spans="2:4" x14ac:dyDescent="0.25">
      <c r="B140">
        <f t="shared" si="5"/>
        <v>180</v>
      </c>
      <c r="C140">
        <f t="shared" si="6"/>
        <v>57</v>
      </c>
      <c r="D140">
        <f t="shared" si="7"/>
        <v>-1.366197723675814</v>
      </c>
    </row>
    <row r="141" spans="2:4" x14ac:dyDescent="0.25">
      <c r="B141">
        <f t="shared" si="5"/>
        <v>190</v>
      </c>
      <c r="C141">
        <f t="shared" si="6"/>
        <v>55.894521366616331</v>
      </c>
      <c r="D141">
        <f t="shared" si="7"/>
        <v>-1.2694808754846116</v>
      </c>
    </row>
    <row r="142" spans="2:4" x14ac:dyDescent="0.25">
      <c r="B142">
        <f t="shared" si="5"/>
        <v>200</v>
      </c>
      <c r="C142">
        <f t="shared" si="6"/>
        <v>54.822632142108851</v>
      </c>
      <c r="D142">
        <f t="shared" si="7"/>
        <v>-0.98226902340221045</v>
      </c>
    </row>
    <row r="143" spans="2:4" x14ac:dyDescent="0.25">
      <c r="B143">
        <f t="shared" si="5"/>
        <v>210</v>
      </c>
      <c r="C143">
        <f t="shared" si="6"/>
        <v>53.816901138162095</v>
      </c>
      <c r="D143">
        <f t="shared" si="7"/>
        <v>-0.51328895421792087</v>
      </c>
    </row>
    <row r="144" spans="2:4" x14ac:dyDescent="0.25">
      <c r="B144">
        <f t="shared" si="5"/>
        <v>220</v>
      </c>
      <c r="C144">
        <f t="shared" si="6"/>
        <v>52.907886982406538</v>
      </c>
      <c r="D144">
        <f t="shared" si="7"/>
        <v>0.12320960998145569</v>
      </c>
    </row>
    <row r="145" spans="2:4" x14ac:dyDescent="0.25">
      <c r="B145">
        <f t="shared" si="5"/>
        <v>230</v>
      </c>
      <c r="C145">
        <f t="shared" si="6"/>
        <v>52.123209609981458</v>
      </c>
      <c r="D145">
        <f t="shared" si="7"/>
        <v>0.9078869824065352</v>
      </c>
    </row>
    <row r="146" spans="2:4" x14ac:dyDescent="0.25">
      <c r="B146">
        <f t="shared" si="5"/>
        <v>240</v>
      </c>
      <c r="C146">
        <f t="shared" si="6"/>
        <v>51.48671104578208</v>
      </c>
      <c r="D146">
        <f t="shared" si="7"/>
        <v>1.8169011381620903</v>
      </c>
    </row>
    <row r="147" spans="2:4" x14ac:dyDescent="0.25">
      <c r="B147">
        <f t="shared" si="5"/>
        <v>250</v>
      </c>
      <c r="C147">
        <f t="shared" si="6"/>
        <v>51.01773097659779</v>
      </c>
      <c r="D147">
        <f t="shared" si="7"/>
        <v>2.8226321421088478</v>
      </c>
    </row>
    <row r="148" spans="2:4" x14ac:dyDescent="0.25">
      <c r="B148">
        <f t="shared" si="5"/>
        <v>260</v>
      </c>
      <c r="C148">
        <f t="shared" si="6"/>
        <v>50.730519124515389</v>
      </c>
      <c r="D148">
        <f t="shared" si="7"/>
        <v>3.8945213666163347</v>
      </c>
    </row>
    <row r="149" spans="2:4" x14ac:dyDescent="0.25">
      <c r="B149">
        <f t="shared" si="5"/>
        <v>270</v>
      </c>
      <c r="C149">
        <f t="shared" si="6"/>
        <v>50.63380227632419</v>
      </c>
      <c r="D149">
        <f t="shared" si="7"/>
        <v>4.9999999999999991</v>
      </c>
    </row>
    <row r="150" spans="2:4" x14ac:dyDescent="0.25">
      <c r="B150">
        <f t="shared" si="5"/>
        <v>280</v>
      </c>
      <c r="C150">
        <f t="shared" si="6"/>
        <v>50.730519124515389</v>
      </c>
      <c r="D150">
        <f t="shared" si="7"/>
        <v>6.1054786333836626</v>
      </c>
    </row>
    <row r="151" spans="2:4" x14ac:dyDescent="0.25">
      <c r="B151">
        <f t="shared" si="5"/>
        <v>290</v>
      </c>
      <c r="C151">
        <f t="shared" si="6"/>
        <v>51.01773097659779</v>
      </c>
      <c r="D151">
        <f t="shared" si="7"/>
        <v>7.1773678578911442</v>
      </c>
    </row>
    <row r="152" spans="2:4" x14ac:dyDescent="0.25">
      <c r="B152">
        <f t="shared" si="5"/>
        <v>300</v>
      </c>
      <c r="C152">
        <f t="shared" si="6"/>
        <v>51.48671104578208</v>
      </c>
      <c r="D152">
        <f t="shared" si="7"/>
        <v>8.1830988618379088</v>
      </c>
    </row>
    <row r="153" spans="2:4" x14ac:dyDescent="0.25">
      <c r="B153">
        <f t="shared" si="5"/>
        <v>310</v>
      </c>
      <c r="C153">
        <f t="shared" si="6"/>
        <v>52.123209609981458</v>
      </c>
      <c r="D153">
        <f t="shared" si="7"/>
        <v>9.0921130175934639</v>
      </c>
    </row>
    <row r="154" spans="2:4" x14ac:dyDescent="0.25">
      <c r="B154">
        <f t="shared" si="5"/>
        <v>320</v>
      </c>
      <c r="C154">
        <f t="shared" si="6"/>
        <v>52.907886982406538</v>
      </c>
      <c r="D154">
        <f t="shared" si="7"/>
        <v>9.8767903900185434</v>
      </c>
    </row>
    <row r="155" spans="2:4" x14ac:dyDescent="0.25">
      <c r="B155">
        <f t="shared" si="5"/>
        <v>330</v>
      </c>
      <c r="C155">
        <f t="shared" si="6"/>
        <v>53.816901138162088</v>
      </c>
      <c r="D155">
        <f t="shared" si="7"/>
        <v>10.51328895421792</v>
      </c>
    </row>
    <row r="156" spans="2:4" x14ac:dyDescent="0.25">
      <c r="B156">
        <f t="shared" si="5"/>
        <v>340</v>
      </c>
      <c r="C156">
        <f t="shared" si="6"/>
        <v>54.822632142108851</v>
      </c>
      <c r="D156">
        <f t="shared" si="7"/>
        <v>10.98226902340221</v>
      </c>
    </row>
    <row r="157" spans="2:4" x14ac:dyDescent="0.25">
      <c r="B157">
        <f t="shared" si="5"/>
        <v>350</v>
      </c>
      <c r="C157">
        <f t="shared" si="6"/>
        <v>55.894521366616331</v>
      </c>
      <c r="D157">
        <f t="shared" si="7"/>
        <v>11.269480875484611</v>
      </c>
    </row>
    <row r="158" spans="2:4" x14ac:dyDescent="0.25">
      <c r="B158">
        <f t="shared" si="5"/>
        <v>360</v>
      </c>
      <c r="C158">
        <f t="shared" si="6"/>
        <v>57</v>
      </c>
      <c r="D158">
        <f t="shared" si="7"/>
        <v>11.366197723675814</v>
      </c>
    </row>
    <row r="160" spans="2:4" x14ac:dyDescent="0.25">
      <c r="B160">
        <v>0</v>
      </c>
      <c r="C160">
        <f t="shared" ref="C160:C196" si="8">$D$5+($B$5*SIN($B160*PI()/180))</f>
        <v>0</v>
      </c>
      <c r="D160">
        <f t="shared" ref="D160:D196" si="9">$C$5+($B$5*COS($B160*PI()/180))</f>
        <v>6.366197723675814</v>
      </c>
    </row>
    <row r="161" spans="2:4" x14ac:dyDescent="0.25">
      <c r="B161">
        <f t="shared" si="5"/>
        <v>10</v>
      </c>
      <c r="C161">
        <f t="shared" si="8"/>
        <v>1.1054786333836653</v>
      </c>
      <c r="D161">
        <f t="shared" si="9"/>
        <v>6.2694808754846116</v>
      </c>
    </row>
    <row r="162" spans="2:4" x14ac:dyDescent="0.25">
      <c r="B162">
        <f t="shared" si="5"/>
        <v>20</v>
      </c>
      <c r="C162">
        <f t="shared" si="8"/>
        <v>2.1773678578911477</v>
      </c>
      <c r="D162">
        <f t="shared" si="9"/>
        <v>5.9822690234022105</v>
      </c>
    </row>
    <row r="163" spans="2:4" x14ac:dyDescent="0.25">
      <c r="B163">
        <f t="shared" si="5"/>
        <v>30</v>
      </c>
      <c r="C163">
        <f t="shared" si="8"/>
        <v>3.1830988618379066</v>
      </c>
      <c r="D163">
        <f t="shared" si="9"/>
        <v>5.5132889542179218</v>
      </c>
    </row>
    <row r="164" spans="2:4" x14ac:dyDescent="0.25">
      <c r="B164">
        <f t="shared" si="5"/>
        <v>40</v>
      </c>
      <c r="C164">
        <f t="shared" si="8"/>
        <v>4.0921130175934639</v>
      </c>
      <c r="D164">
        <f t="shared" si="9"/>
        <v>4.8767903900185443</v>
      </c>
    </row>
    <row r="165" spans="2:4" x14ac:dyDescent="0.25">
      <c r="B165">
        <f t="shared" si="5"/>
        <v>50</v>
      </c>
      <c r="C165">
        <f t="shared" si="8"/>
        <v>4.8767903900185443</v>
      </c>
      <c r="D165">
        <f t="shared" si="9"/>
        <v>4.0921130175934648</v>
      </c>
    </row>
    <row r="166" spans="2:4" x14ac:dyDescent="0.25">
      <c r="B166">
        <f t="shared" si="5"/>
        <v>60</v>
      </c>
      <c r="C166">
        <f t="shared" si="8"/>
        <v>5.5132889542179209</v>
      </c>
      <c r="D166">
        <f t="shared" si="9"/>
        <v>3.1830988618379079</v>
      </c>
    </row>
    <row r="167" spans="2:4" x14ac:dyDescent="0.25">
      <c r="B167">
        <f t="shared" si="5"/>
        <v>70</v>
      </c>
      <c r="C167">
        <f t="shared" si="8"/>
        <v>5.9822690234022096</v>
      </c>
      <c r="D167">
        <f t="shared" si="9"/>
        <v>2.1773678578911486</v>
      </c>
    </row>
    <row r="168" spans="2:4" x14ac:dyDescent="0.25">
      <c r="B168">
        <f t="shared" si="5"/>
        <v>80</v>
      </c>
      <c r="C168">
        <f t="shared" si="8"/>
        <v>6.2694808754846116</v>
      </c>
      <c r="D168">
        <f t="shared" si="9"/>
        <v>1.1054786333836657</v>
      </c>
    </row>
    <row r="169" spans="2:4" x14ac:dyDescent="0.25">
      <c r="B169">
        <f t="shared" si="5"/>
        <v>90</v>
      </c>
      <c r="C169">
        <f t="shared" si="8"/>
        <v>6.366197723675814</v>
      </c>
      <c r="D169">
        <f t="shared" si="9"/>
        <v>3.8997686524020987E-16</v>
      </c>
    </row>
    <row r="170" spans="2:4" x14ac:dyDescent="0.25">
      <c r="B170">
        <f t="shared" si="5"/>
        <v>100</v>
      </c>
      <c r="C170">
        <f t="shared" si="8"/>
        <v>6.2694808754846116</v>
      </c>
      <c r="D170">
        <f t="shared" si="9"/>
        <v>-1.105478633383665</v>
      </c>
    </row>
    <row r="171" spans="2:4" x14ac:dyDescent="0.25">
      <c r="B171">
        <f t="shared" si="5"/>
        <v>110</v>
      </c>
      <c r="C171">
        <f t="shared" si="8"/>
        <v>5.9822690234022105</v>
      </c>
      <c r="D171">
        <f t="shared" si="9"/>
        <v>-2.1773678578911477</v>
      </c>
    </row>
    <row r="172" spans="2:4" x14ac:dyDescent="0.25">
      <c r="B172">
        <f t="shared" si="5"/>
        <v>120</v>
      </c>
      <c r="C172">
        <f t="shared" si="8"/>
        <v>5.5132889542179218</v>
      </c>
      <c r="D172">
        <f t="shared" si="9"/>
        <v>-3.1830988618379057</v>
      </c>
    </row>
    <row r="173" spans="2:4" x14ac:dyDescent="0.25">
      <c r="B173">
        <f t="shared" si="5"/>
        <v>130</v>
      </c>
      <c r="C173">
        <f t="shared" si="8"/>
        <v>4.8767903900185443</v>
      </c>
      <c r="D173">
        <f t="shared" si="9"/>
        <v>-4.0921130175934648</v>
      </c>
    </row>
    <row r="174" spans="2:4" x14ac:dyDescent="0.25">
      <c r="B174">
        <f t="shared" si="5"/>
        <v>140</v>
      </c>
      <c r="C174">
        <f t="shared" si="8"/>
        <v>4.0921130175934648</v>
      </c>
      <c r="D174">
        <f t="shared" si="9"/>
        <v>-4.8767903900185434</v>
      </c>
    </row>
    <row r="175" spans="2:4" x14ac:dyDescent="0.25">
      <c r="B175">
        <f t="shared" si="5"/>
        <v>150</v>
      </c>
      <c r="C175">
        <f t="shared" si="8"/>
        <v>3.1830988618379066</v>
      </c>
      <c r="D175">
        <f t="shared" si="9"/>
        <v>-5.5132889542179218</v>
      </c>
    </row>
    <row r="176" spans="2:4" x14ac:dyDescent="0.25">
      <c r="B176">
        <f t="shared" si="5"/>
        <v>160</v>
      </c>
      <c r="C176">
        <f t="shared" si="8"/>
        <v>2.1773678578911491</v>
      </c>
      <c r="D176">
        <f t="shared" si="9"/>
        <v>-5.9822690234022096</v>
      </c>
    </row>
    <row r="177" spans="2:4" x14ac:dyDescent="0.25">
      <c r="B177">
        <f t="shared" si="5"/>
        <v>170</v>
      </c>
      <c r="C177">
        <f t="shared" si="8"/>
        <v>1.1054786333836648</v>
      </c>
      <c r="D177">
        <f t="shared" si="9"/>
        <v>-6.2694808754846116</v>
      </c>
    </row>
    <row r="178" spans="2:4" x14ac:dyDescent="0.25">
      <c r="B178">
        <f t="shared" si="5"/>
        <v>180</v>
      </c>
      <c r="C178">
        <f t="shared" si="8"/>
        <v>7.7995373048041974E-16</v>
      </c>
      <c r="D178">
        <f t="shared" si="9"/>
        <v>-6.366197723675814</v>
      </c>
    </row>
    <row r="179" spans="2:4" x14ac:dyDescent="0.25">
      <c r="B179">
        <f t="shared" ref="B179:B242" si="10">B178+10</f>
        <v>190</v>
      </c>
      <c r="C179">
        <f t="shared" si="8"/>
        <v>-1.1054786333836661</v>
      </c>
      <c r="D179">
        <f t="shared" si="9"/>
        <v>-6.2694808754846116</v>
      </c>
    </row>
    <row r="180" spans="2:4" x14ac:dyDescent="0.25">
      <c r="B180">
        <f t="shared" si="10"/>
        <v>200</v>
      </c>
      <c r="C180">
        <f t="shared" si="8"/>
        <v>-2.1773678578911473</v>
      </c>
      <c r="D180">
        <f t="shared" si="9"/>
        <v>-5.9822690234022105</v>
      </c>
    </row>
    <row r="181" spans="2:4" x14ac:dyDescent="0.25">
      <c r="B181">
        <f t="shared" si="10"/>
        <v>210</v>
      </c>
      <c r="C181">
        <f t="shared" si="8"/>
        <v>-3.1830988618379079</v>
      </c>
      <c r="D181">
        <f t="shared" si="9"/>
        <v>-5.5132889542179209</v>
      </c>
    </row>
    <row r="182" spans="2:4" x14ac:dyDescent="0.25">
      <c r="B182">
        <f t="shared" si="10"/>
        <v>220</v>
      </c>
      <c r="C182">
        <f t="shared" si="8"/>
        <v>-4.0921130175934639</v>
      </c>
      <c r="D182">
        <f t="shared" si="9"/>
        <v>-4.8767903900185443</v>
      </c>
    </row>
    <row r="183" spans="2:4" x14ac:dyDescent="0.25">
      <c r="B183">
        <f t="shared" si="10"/>
        <v>230</v>
      </c>
      <c r="C183">
        <f t="shared" si="8"/>
        <v>-4.8767903900185434</v>
      </c>
      <c r="D183">
        <f t="shared" si="9"/>
        <v>-4.0921130175934648</v>
      </c>
    </row>
    <row r="184" spans="2:4" x14ac:dyDescent="0.25">
      <c r="B184">
        <f t="shared" si="10"/>
        <v>240</v>
      </c>
      <c r="C184">
        <f t="shared" si="8"/>
        <v>-5.5132889542179191</v>
      </c>
      <c r="D184">
        <f t="shared" si="9"/>
        <v>-3.1830988618379097</v>
      </c>
    </row>
    <row r="185" spans="2:4" x14ac:dyDescent="0.25">
      <c r="B185">
        <f t="shared" si="10"/>
        <v>250</v>
      </c>
      <c r="C185">
        <f t="shared" si="8"/>
        <v>-5.9822690234022087</v>
      </c>
      <c r="D185">
        <f t="shared" si="9"/>
        <v>-2.1773678578911522</v>
      </c>
    </row>
    <row r="186" spans="2:4" x14ac:dyDescent="0.25">
      <c r="B186">
        <f t="shared" si="10"/>
        <v>260</v>
      </c>
      <c r="C186">
        <f t="shared" si="8"/>
        <v>-6.2694808754846116</v>
      </c>
      <c r="D186">
        <f t="shared" si="9"/>
        <v>-1.1054786333836653</v>
      </c>
    </row>
    <row r="187" spans="2:4" x14ac:dyDescent="0.25">
      <c r="B187">
        <f t="shared" si="10"/>
        <v>270</v>
      </c>
      <c r="C187">
        <f t="shared" si="8"/>
        <v>-6.366197723675814</v>
      </c>
      <c r="D187">
        <f t="shared" si="9"/>
        <v>-1.1699305957206295E-15</v>
      </c>
    </row>
    <row r="188" spans="2:4" x14ac:dyDescent="0.25">
      <c r="B188">
        <f t="shared" si="10"/>
        <v>280</v>
      </c>
      <c r="C188">
        <f t="shared" si="8"/>
        <v>-6.2694808754846125</v>
      </c>
      <c r="D188">
        <f t="shared" si="9"/>
        <v>1.1054786333836628</v>
      </c>
    </row>
    <row r="189" spans="2:4" x14ac:dyDescent="0.25">
      <c r="B189">
        <f t="shared" si="10"/>
        <v>290</v>
      </c>
      <c r="C189">
        <f t="shared" si="8"/>
        <v>-5.9822690234022105</v>
      </c>
      <c r="D189">
        <f t="shared" si="9"/>
        <v>2.1773678578911442</v>
      </c>
    </row>
    <row r="190" spans="2:4" x14ac:dyDescent="0.25">
      <c r="B190">
        <f t="shared" si="10"/>
        <v>300</v>
      </c>
      <c r="C190">
        <f t="shared" si="8"/>
        <v>-5.5132889542179209</v>
      </c>
      <c r="D190">
        <f t="shared" si="9"/>
        <v>3.1830988618379079</v>
      </c>
    </row>
    <row r="191" spans="2:4" x14ac:dyDescent="0.25">
      <c r="B191">
        <f t="shared" si="10"/>
        <v>310</v>
      </c>
      <c r="C191">
        <f t="shared" si="8"/>
        <v>-4.8767903900185452</v>
      </c>
      <c r="D191">
        <f t="shared" si="9"/>
        <v>4.0921130175934639</v>
      </c>
    </row>
    <row r="192" spans="2:4" x14ac:dyDescent="0.25">
      <c r="B192">
        <f t="shared" si="10"/>
        <v>320</v>
      </c>
      <c r="C192">
        <f t="shared" si="8"/>
        <v>-4.0921130175934657</v>
      </c>
      <c r="D192">
        <f t="shared" si="9"/>
        <v>4.8767903900185434</v>
      </c>
    </row>
    <row r="193" spans="2:4" x14ac:dyDescent="0.25">
      <c r="B193">
        <f t="shared" si="10"/>
        <v>330</v>
      </c>
      <c r="C193">
        <f t="shared" si="8"/>
        <v>-3.1830988618379097</v>
      </c>
      <c r="D193">
        <f t="shared" si="9"/>
        <v>5.5132889542179191</v>
      </c>
    </row>
    <row r="194" spans="2:4" x14ac:dyDescent="0.25">
      <c r="B194">
        <f t="shared" si="10"/>
        <v>340</v>
      </c>
      <c r="C194">
        <f t="shared" si="8"/>
        <v>-2.1773678578911473</v>
      </c>
      <c r="D194">
        <f t="shared" si="9"/>
        <v>5.9822690234022105</v>
      </c>
    </row>
    <row r="195" spans="2:4" x14ac:dyDescent="0.25">
      <c r="B195">
        <f t="shared" si="10"/>
        <v>350</v>
      </c>
      <c r="C195">
        <f t="shared" si="8"/>
        <v>-1.1054786333836712</v>
      </c>
      <c r="D195">
        <f t="shared" si="9"/>
        <v>6.2694808754846116</v>
      </c>
    </row>
    <row r="196" spans="2:4" x14ac:dyDescent="0.25">
      <c r="B196">
        <f t="shared" si="10"/>
        <v>360</v>
      </c>
      <c r="C196">
        <f t="shared" si="8"/>
        <v>-1.5599074609608395E-15</v>
      </c>
      <c r="D196">
        <f t="shared" si="9"/>
        <v>6.366197723675814</v>
      </c>
    </row>
    <row r="197" spans="2:4" x14ac:dyDescent="0.25">
      <c r="B197">
        <f t="shared" si="10"/>
        <v>370</v>
      </c>
    </row>
    <row r="198" spans="2:4" x14ac:dyDescent="0.25">
      <c r="B198">
        <f t="shared" si="10"/>
        <v>380</v>
      </c>
    </row>
    <row r="199" spans="2:4" x14ac:dyDescent="0.25">
      <c r="B199">
        <f t="shared" si="10"/>
        <v>390</v>
      </c>
    </row>
    <row r="200" spans="2:4" x14ac:dyDescent="0.25">
      <c r="B200">
        <f t="shared" si="10"/>
        <v>400</v>
      </c>
    </row>
    <row r="201" spans="2:4" x14ac:dyDescent="0.25">
      <c r="B201">
        <f t="shared" si="10"/>
        <v>410</v>
      </c>
    </row>
    <row r="202" spans="2:4" x14ac:dyDescent="0.25">
      <c r="B202">
        <f t="shared" si="10"/>
        <v>420</v>
      </c>
    </row>
    <row r="203" spans="2:4" x14ac:dyDescent="0.25">
      <c r="B203">
        <f t="shared" si="10"/>
        <v>430</v>
      </c>
    </row>
    <row r="204" spans="2:4" x14ac:dyDescent="0.25">
      <c r="B204">
        <f t="shared" si="10"/>
        <v>440</v>
      </c>
    </row>
    <row r="205" spans="2:4" x14ac:dyDescent="0.25">
      <c r="B205">
        <f t="shared" si="10"/>
        <v>450</v>
      </c>
    </row>
    <row r="206" spans="2:4" x14ac:dyDescent="0.25">
      <c r="B206">
        <f t="shared" si="10"/>
        <v>460</v>
      </c>
    </row>
    <row r="207" spans="2:4" x14ac:dyDescent="0.25">
      <c r="B207">
        <f t="shared" si="10"/>
        <v>470</v>
      </c>
    </row>
    <row r="208" spans="2:4" x14ac:dyDescent="0.25">
      <c r="B208">
        <f t="shared" si="10"/>
        <v>480</v>
      </c>
    </row>
    <row r="209" spans="2:2" x14ac:dyDescent="0.25">
      <c r="B209">
        <f t="shared" si="10"/>
        <v>490</v>
      </c>
    </row>
    <row r="210" spans="2:2" x14ac:dyDescent="0.25">
      <c r="B210">
        <f t="shared" si="10"/>
        <v>500</v>
      </c>
    </row>
    <row r="211" spans="2:2" x14ac:dyDescent="0.25">
      <c r="B211">
        <f t="shared" si="10"/>
        <v>510</v>
      </c>
    </row>
    <row r="212" spans="2:2" x14ac:dyDescent="0.25">
      <c r="B212">
        <f t="shared" si="10"/>
        <v>520</v>
      </c>
    </row>
    <row r="213" spans="2:2" x14ac:dyDescent="0.25">
      <c r="B213">
        <f t="shared" si="10"/>
        <v>530</v>
      </c>
    </row>
    <row r="214" spans="2:2" x14ac:dyDescent="0.25">
      <c r="B214">
        <f t="shared" si="10"/>
        <v>540</v>
      </c>
    </row>
    <row r="215" spans="2:2" x14ac:dyDescent="0.25">
      <c r="B215">
        <f t="shared" si="10"/>
        <v>550</v>
      </c>
    </row>
    <row r="216" spans="2:2" x14ac:dyDescent="0.25">
      <c r="B216">
        <f t="shared" si="10"/>
        <v>560</v>
      </c>
    </row>
    <row r="217" spans="2:2" x14ac:dyDescent="0.25">
      <c r="B217">
        <f t="shared" si="10"/>
        <v>570</v>
      </c>
    </row>
    <row r="218" spans="2:2" x14ac:dyDescent="0.25">
      <c r="B218">
        <f t="shared" si="10"/>
        <v>580</v>
      </c>
    </row>
    <row r="219" spans="2:2" x14ac:dyDescent="0.25">
      <c r="B219">
        <f t="shared" si="10"/>
        <v>590</v>
      </c>
    </row>
    <row r="220" spans="2:2" x14ac:dyDescent="0.25">
      <c r="B220">
        <f t="shared" si="10"/>
        <v>600</v>
      </c>
    </row>
    <row r="221" spans="2:2" x14ac:dyDescent="0.25">
      <c r="B221">
        <f t="shared" si="10"/>
        <v>610</v>
      </c>
    </row>
    <row r="222" spans="2:2" x14ac:dyDescent="0.25">
      <c r="B222">
        <f t="shared" si="10"/>
        <v>620</v>
      </c>
    </row>
    <row r="223" spans="2:2" x14ac:dyDescent="0.25">
      <c r="B223">
        <f t="shared" si="10"/>
        <v>630</v>
      </c>
    </row>
    <row r="224" spans="2:2" x14ac:dyDescent="0.25">
      <c r="B224">
        <f t="shared" si="10"/>
        <v>640</v>
      </c>
    </row>
    <row r="225" spans="2:2" x14ac:dyDescent="0.25">
      <c r="B225">
        <f t="shared" si="10"/>
        <v>650</v>
      </c>
    </row>
    <row r="226" spans="2:2" x14ac:dyDescent="0.25">
      <c r="B226">
        <f t="shared" si="10"/>
        <v>660</v>
      </c>
    </row>
    <row r="227" spans="2:2" x14ac:dyDescent="0.25">
      <c r="B227">
        <f t="shared" si="10"/>
        <v>670</v>
      </c>
    </row>
    <row r="228" spans="2:2" x14ac:dyDescent="0.25">
      <c r="B228">
        <f t="shared" si="10"/>
        <v>680</v>
      </c>
    </row>
    <row r="229" spans="2:2" x14ac:dyDescent="0.25">
      <c r="B229">
        <f t="shared" si="10"/>
        <v>690</v>
      </c>
    </row>
    <row r="230" spans="2:2" x14ac:dyDescent="0.25">
      <c r="B230">
        <f t="shared" si="10"/>
        <v>700</v>
      </c>
    </row>
    <row r="231" spans="2:2" x14ac:dyDescent="0.25">
      <c r="B231">
        <f t="shared" si="10"/>
        <v>710</v>
      </c>
    </row>
    <row r="232" spans="2:2" x14ac:dyDescent="0.25">
      <c r="B232">
        <f t="shared" si="10"/>
        <v>720</v>
      </c>
    </row>
    <row r="233" spans="2:2" x14ac:dyDescent="0.25">
      <c r="B233">
        <f t="shared" si="10"/>
        <v>730</v>
      </c>
    </row>
    <row r="234" spans="2:2" x14ac:dyDescent="0.25">
      <c r="B234">
        <f t="shared" si="10"/>
        <v>740</v>
      </c>
    </row>
    <row r="235" spans="2:2" x14ac:dyDescent="0.25">
      <c r="B235">
        <f t="shared" si="10"/>
        <v>750</v>
      </c>
    </row>
    <row r="236" spans="2:2" x14ac:dyDescent="0.25">
      <c r="B236">
        <f t="shared" si="10"/>
        <v>760</v>
      </c>
    </row>
    <row r="237" spans="2:2" x14ac:dyDescent="0.25">
      <c r="B237">
        <f t="shared" si="10"/>
        <v>770</v>
      </c>
    </row>
    <row r="238" spans="2:2" x14ac:dyDescent="0.25">
      <c r="B238">
        <f t="shared" si="10"/>
        <v>780</v>
      </c>
    </row>
    <row r="239" spans="2:2" x14ac:dyDescent="0.25">
      <c r="B239">
        <f t="shared" si="10"/>
        <v>790</v>
      </c>
    </row>
    <row r="240" spans="2:2" x14ac:dyDescent="0.25">
      <c r="B240">
        <f t="shared" si="10"/>
        <v>800</v>
      </c>
    </row>
    <row r="241" spans="2:2" x14ac:dyDescent="0.25">
      <c r="B241">
        <f t="shared" si="10"/>
        <v>810</v>
      </c>
    </row>
    <row r="242" spans="2:2" x14ac:dyDescent="0.25">
      <c r="B242">
        <f t="shared" si="10"/>
        <v>820</v>
      </c>
    </row>
    <row r="243" spans="2:2" x14ac:dyDescent="0.25">
      <c r="B243">
        <f t="shared" ref="B243:B292" si="11">B242+10</f>
        <v>830</v>
      </c>
    </row>
    <row r="244" spans="2:2" x14ac:dyDescent="0.25">
      <c r="B244">
        <f t="shared" si="11"/>
        <v>840</v>
      </c>
    </row>
    <row r="245" spans="2:2" x14ac:dyDescent="0.25">
      <c r="B245">
        <f t="shared" si="11"/>
        <v>850</v>
      </c>
    </row>
    <row r="246" spans="2:2" x14ac:dyDescent="0.25">
      <c r="B246">
        <f t="shared" si="11"/>
        <v>860</v>
      </c>
    </row>
    <row r="247" spans="2:2" x14ac:dyDescent="0.25">
      <c r="B247">
        <f t="shared" si="11"/>
        <v>870</v>
      </c>
    </row>
    <row r="248" spans="2:2" x14ac:dyDescent="0.25">
      <c r="B248">
        <f t="shared" si="11"/>
        <v>880</v>
      </c>
    </row>
    <row r="249" spans="2:2" x14ac:dyDescent="0.25">
      <c r="B249">
        <f t="shared" si="11"/>
        <v>890</v>
      </c>
    </row>
    <row r="250" spans="2:2" x14ac:dyDescent="0.25">
      <c r="B250">
        <f t="shared" si="11"/>
        <v>900</v>
      </c>
    </row>
    <row r="251" spans="2:2" x14ac:dyDescent="0.25">
      <c r="B251">
        <f t="shared" si="11"/>
        <v>910</v>
      </c>
    </row>
    <row r="252" spans="2:2" x14ac:dyDescent="0.25">
      <c r="B252">
        <f t="shared" si="11"/>
        <v>920</v>
      </c>
    </row>
    <row r="253" spans="2:2" x14ac:dyDescent="0.25">
      <c r="B253">
        <f t="shared" si="11"/>
        <v>930</v>
      </c>
    </row>
    <row r="254" spans="2:2" x14ac:dyDescent="0.25">
      <c r="B254">
        <f t="shared" si="11"/>
        <v>940</v>
      </c>
    </row>
    <row r="255" spans="2:2" x14ac:dyDescent="0.25">
      <c r="B255">
        <f t="shared" si="11"/>
        <v>950</v>
      </c>
    </row>
    <row r="256" spans="2:2" x14ac:dyDescent="0.25">
      <c r="B256">
        <f t="shared" si="11"/>
        <v>960</v>
      </c>
    </row>
    <row r="257" spans="2:2" x14ac:dyDescent="0.25">
      <c r="B257">
        <f t="shared" si="11"/>
        <v>970</v>
      </c>
    </row>
    <row r="258" spans="2:2" x14ac:dyDescent="0.25">
      <c r="B258">
        <f t="shared" si="11"/>
        <v>980</v>
      </c>
    </row>
    <row r="259" spans="2:2" x14ac:dyDescent="0.25">
      <c r="B259">
        <f t="shared" si="11"/>
        <v>990</v>
      </c>
    </row>
    <row r="260" spans="2:2" x14ac:dyDescent="0.25">
      <c r="B260">
        <f t="shared" si="11"/>
        <v>1000</v>
      </c>
    </row>
    <row r="261" spans="2:2" x14ac:dyDescent="0.25">
      <c r="B261">
        <f t="shared" si="11"/>
        <v>1010</v>
      </c>
    </row>
    <row r="262" spans="2:2" x14ac:dyDescent="0.25">
      <c r="B262">
        <f t="shared" si="11"/>
        <v>1020</v>
      </c>
    </row>
    <row r="263" spans="2:2" x14ac:dyDescent="0.25">
      <c r="B263">
        <f t="shared" si="11"/>
        <v>1030</v>
      </c>
    </row>
    <row r="264" spans="2:2" x14ac:dyDescent="0.25">
      <c r="B264">
        <f t="shared" si="11"/>
        <v>1040</v>
      </c>
    </row>
    <row r="265" spans="2:2" x14ac:dyDescent="0.25">
      <c r="B265">
        <f t="shared" si="11"/>
        <v>1050</v>
      </c>
    </row>
    <row r="266" spans="2:2" x14ac:dyDescent="0.25">
      <c r="B266">
        <f t="shared" si="11"/>
        <v>1060</v>
      </c>
    </row>
    <row r="267" spans="2:2" x14ac:dyDescent="0.25">
      <c r="B267">
        <f t="shared" si="11"/>
        <v>1070</v>
      </c>
    </row>
    <row r="268" spans="2:2" x14ac:dyDescent="0.25">
      <c r="B268">
        <f t="shared" si="11"/>
        <v>1080</v>
      </c>
    </row>
    <row r="269" spans="2:2" x14ac:dyDescent="0.25">
      <c r="B269">
        <f t="shared" si="11"/>
        <v>1090</v>
      </c>
    </row>
    <row r="270" spans="2:2" x14ac:dyDescent="0.25">
      <c r="B270">
        <f t="shared" si="11"/>
        <v>1100</v>
      </c>
    </row>
    <row r="271" spans="2:2" x14ac:dyDescent="0.25">
      <c r="B271">
        <f t="shared" si="11"/>
        <v>1110</v>
      </c>
    </row>
    <row r="272" spans="2:2" x14ac:dyDescent="0.25">
      <c r="B272">
        <f t="shared" si="11"/>
        <v>1120</v>
      </c>
    </row>
    <row r="273" spans="2:2" x14ac:dyDescent="0.25">
      <c r="B273">
        <f t="shared" si="11"/>
        <v>1130</v>
      </c>
    </row>
    <row r="274" spans="2:2" x14ac:dyDescent="0.25">
      <c r="B274">
        <f t="shared" si="11"/>
        <v>1140</v>
      </c>
    </row>
    <row r="275" spans="2:2" x14ac:dyDescent="0.25">
      <c r="B275">
        <f t="shared" si="11"/>
        <v>1150</v>
      </c>
    </row>
    <row r="276" spans="2:2" x14ac:dyDescent="0.25">
      <c r="B276">
        <f t="shared" si="11"/>
        <v>1160</v>
      </c>
    </row>
    <row r="277" spans="2:2" x14ac:dyDescent="0.25">
      <c r="B277">
        <f t="shared" si="11"/>
        <v>1170</v>
      </c>
    </row>
    <row r="278" spans="2:2" x14ac:dyDescent="0.25">
      <c r="B278">
        <f t="shared" si="11"/>
        <v>1180</v>
      </c>
    </row>
    <row r="279" spans="2:2" x14ac:dyDescent="0.25">
      <c r="B279">
        <f t="shared" si="11"/>
        <v>1190</v>
      </c>
    </row>
    <row r="280" spans="2:2" x14ac:dyDescent="0.25">
      <c r="B280">
        <f t="shared" si="11"/>
        <v>1200</v>
      </c>
    </row>
    <row r="281" spans="2:2" x14ac:dyDescent="0.25">
      <c r="B281">
        <f t="shared" si="11"/>
        <v>1210</v>
      </c>
    </row>
    <row r="282" spans="2:2" x14ac:dyDescent="0.25">
      <c r="B282">
        <f t="shared" si="11"/>
        <v>1220</v>
      </c>
    </row>
    <row r="283" spans="2:2" x14ac:dyDescent="0.25">
      <c r="B283">
        <f t="shared" si="11"/>
        <v>1230</v>
      </c>
    </row>
    <row r="284" spans="2:2" x14ac:dyDescent="0.25">
      <c r="B284">
        <f t="shared" si="11"/>
        <v>1240</v>
      </c>
    </row>
    <row r="285" spans="2:2" x14ac:dyDescent="0.25">
      <c r="B285">
        <f t="shared" si="11"/>
        <v>1250</v>
      </c>
    </row>
    <row r="286" spans="2:2" x14ac:dyDescent="0.25">
      <c r="B286">
        <f t="shared" si="11"/>
        <v>1260</v>
      </c>
    </row>
    <row r="287" spans="2:2" x14ac:dyDescent="0.25">
      <c r="B287">
        <f t="shared" si="11"/>
        <v>1270</v>
      </c>
    </row>
    <row r="288" spans="2:2" x14ac:dyDescent="0.25">
      <c r="B288">
        <f t="shared" si="11"/>
        <v>1280</v>
      </c>
    </row>
    <row r="289" spans="2:2" x14ac:dyDescent="0.25">
      <c r="B289">
        <f t="shared" si="11"/>
        <v>1290</v>
      </c>
    </row>
    <row r="290" spans="2:2" x14ac:dyDescent="0.25">
      <c r="B290">
        <f t="shared" si="11"/>
        <v>1300</v>
      </c>
    </row>
    <row r="291" spans="2:2" x14ac:dyDescent="0.25">
      <c r="B291">
        <f t="shared" si="11"/>
        <v>1310</v>
      </c>
    </row>
    <row r="292" spans="2:2" x14ac:dyDescent="0.25">
      <c r="B292">
        <f t="shared" si="11"/>
        <v>1320</v>
      </c>
    </row>
    <row r="293" spans="2:2" x14ac:dyDescent="0.25">
      <c r="B293">
        <f t="shared" ref="B293:B306" si="12">B292+10</f>
        <v>1330</v>
      </c>
    </row>
    <row r="294" spans="2:2" x14ac:dyDescent="0.25">
      <c r="B294">
        <f t="shared" si="12"/>
        <v>1340</v>
      </c>
    </row>
    <row r="295" spans="2:2" x14ac:dyDescent="0.25">
      <c r="B295">
        <f t="shared" si="12"/>
        <v>1350</v>
      </c>
    </row>
    <row r="296" spans="2:2" x14ac:dyDescent="0.25">
      <c r="B296">
        <f t="shared" si="12"/>
        <v>1360</v>
      </c>
    </row>
    <row r="297" spans="2:2" x14ac:dyDescent="0.25">
      <c r="B297">
        <f t="shared" si="12"/>
        <v>1370</v>
      </c>
    </row>
    <row r="298" spans="2:2" x14ac:dyDescent="0.25">
      <c r="B298">
        <f t="shared" si="12"/>
        <v>1380</v>
      </c>
    </row>
    <row r="299" spans="2:2" x14ac:dyDescent="0.25">
      <c r="B299">
        <f t="shared" si="12"/>
        <v>1390</v>
      </c>
    </row>
    <row r="300" spans="2:2" x14ac:dyDescent="0.25">
      <c r="B300">
        <f t="shared" si="12"/>
        <v>1400</v>
      </c>
    </row>
    <row r="301" spans="2:2" x14ac:dyDescent="0.25">
      <c r="B301">
        <f t="shared" si="12"/>
        <v>1410</v>
      </c>
    </row>
    <row r="302" spans="2:2" x14ac:dyDescent="0.25">
      <c r="B302">
        <f t="shared" si="12"/>
        <v>1420</v>
      </c>
    </row>
    <row r="303" spans="2:2" x14ac:dyDescent="0.25">
      <c r="B303">
        <f t="shared" si="12"/>
        <v>1430</v>
      </c>
    </row>
    <row r="304" spans="2:2" x14ac:dyDescent="0.25">
      <c r="B304">
        <f t="shared" si="12"/>
        <v>1440</v>
      </c>
    </row>
    <row r="305" spans="2:2" x14ac:dyDescent="0.25">
      <c r="B305">
        <f t="shared" si="12"/>
        <v>1450</v>
      </c>
    </row>
    <row r="306" spans="2:2" x14ac:dyDescent="0.25">
      <c r="B306">
        <f t="shared" si="12"/>
        <v>1460</v>
      </c>
    </row>
    <row r="307" spans="2:2" x14ac:dyDescent="0.25">
      <c r="B307">
        <f t="shared" ref="B307:B370" si="13">B306+10</f>
        <v>1470</v>
      </c>
    </row>
    <row r="308" spans="2:2" x14ac:dyDescent="0.25">
      <c r="B308">
        <f t="shared" si="13"/>
        <v>1480</v>
      </c>
    </row>
    <row r="309" spans="2:2" x14ac:dyDescent="0.25">
      <c r="B309">
        <f t="shared" si="13"/>
        <v>1490</v>
      </c>
    </row>
    <row r="310" spans="2:2" x14ac:dyDescent="0.25">
      <c r="B310">
        <f t="shared" si="13"/>
        <v>1500</v>
      </c>
    </row>
    <row r="311" spans="2:2" x14ac:dyDescent="0.25">
      <c r="B311">
        <f t="shared" si="13"/>
        <v>1510</v>
      </c>
    </row>
    <row r="312" spans="2:2" x14ac:dyDescent="0.25">
      <c r="B312">
        <f t="shared" si="13"/>
        <v>1520</v>
      </c>
    </row>
    <row r="313" spans="2:2" x14ac:dyDescent="0.25">
      <c r="B313">
        <f t="shared" si="13"/>
        <v>1530</v>
      </c>
    </row>
    <row r="314" spans="2:2" x14ac:dyDescent="0.25">
      <c r="B314">
        <f t="shared" si="13"/>
        <v>1540</v>
      </c>
    </row>
    <row r="315" spans="2:2" x14ac:dyDescent="0.25">
      <c r="B315">
        <f t="shared" si="13"/>
        <v>1550</v>
      </c>
    </row>
    <row r="316" spans="2:2" x14ac:dyDescent="0.25">
      <c r="B316">
        <f t="shared" si="13"/>
        <v>1560</v>
      </c>
    </row>
    <row r="317" spans="2:2" x14ac:dyDescent="0.25">
      <c r="B317">
        <f t="shared" si="13"/>
        <v>1570</v>
      </c>
    </row>
    <row r="318" spans="2:2" x14ac:dyDescent="0.25">
      <c r="B318">
        <f t="shared" si="13"/>
        <v>1580</v>
      </c>
    </row>
    <row r="319" spans="2:2" x14ac:dyDescent="0.25">
      <c r="B319">
        <f t="shared" si="13"/>
        <v>1590</v>
      </c>
    </row>
    <row r="320" spans="2:2" x14ac:dyDescent="0.25">
      <c r="B320">
        <f t="shared" si="13"/>
        <v>1600</v>
      </c>
    </row>
    <row r="321" spans="2:2" x14ac:dyDescent="0.25">
      <c r="B321">
        <f t="shared" si="13"/>
        <v>1610</v>
      </c>
    </row>
    <row r="322" spans="2:2" x14ac:dyDescent="0.25">
      <c r="B322">
        <f t="shared" si="13"/>
        <v>1620</v>
      </c>
    </row>
    <row r="323" spans="2:2" x14ac:dyDescent="0.25">
      <c r="B323">
        <f t="shared" si="13"/>
        <v>1630</v>
      </c>
    </row>
    <row r="324" spans="2:2" x14ac:dyDescent="0.25">
      <c r="B324">
        <f t="shared" si="13"/>
        <v>1640</v>
      </c>
    </row>
    <row r="325" spans="2:2" x14ac:dyDescent="0.25">
      <c r="B325">
        <f t="shared" si="13"/>
        <v>1650</v>
      </c>
    </row>
    <row r="326" spans="2:2" x14ac:dyDescent="0.25">
      <c r="B326">
        <f t="shared" si="13"/>
        <v>1660</v>
      </c>
    </row>
    <row r="327" spans="2:2" x14ac:dyDescent="0.25">
      <c r="B327">
        <f t="shared" si="13"/>
        <v>1670</v>
      </c>
    </row>
    <row r="328" spans="2:2" x14ac:dyDescent="0.25">
      <c r="B328">
        <f t="shared" si="13"/>
        <v>1680</v>
      </c>
    </row>
    <row r="329" spans="2:2" x14ac:dyDescent="0.25">
      <c r="B329">
        <f t="shared" si="13"/>
        <v>1690</v>
      </c>
    </row>
    <row r="330" spans="2:2" x14ac:dyDescent="0.25">
      <c r="B330">
        <f t="shared" si="13"/>
        <v>1700</v>
      </c>
    </row>
    <row r="331" spans="2:2" x14ac:dyDescent="0.25">
      <c r="B331">
        <f t="shared" si="13"/>
        <v>1710</v>
      </c>
    </row>
    <row r="332" spans="2:2" x14ac:dyDescent="0.25">
      <c r="B332">
        <f t="shared" si="13"/>
        <v>1720</v>
      </c>
    </row>
    <row r="333" spans="2:2" x14ac:dyDescent="0.25">
      <c r="B333">
        <f t="shared" si="13"/>
        <v>1730</v>
      </c>
    </row>
    <row r="334" spans="2:2" x14ac:dyDescent="0.25">
      <c r="B334">
        <f t="shared" si="13"/>
        <v>1740</v>
      </c>
    </row>
    <row r="335" spans="2:2" x14ac:dyDescent="0.25">
      <c r="B335">
        <f t="shared" si="13"/>
        <v>1750</v>
      </c>
    </row>
    <row r="336" spans="2:2" x14ac:dyDescent="0.25">
      <c r="B336">
        <f t="shared" si="13"/>
        <v>1760</v>
      </c>
    </row>
    <row r="337" spans="2:2" x14ac:dyDescent="0.25">
      <c r="B337">
        <f t="shared" si="13"/>
        <v>1770</v>
      </c>
    </row>
    <row r="338" spans="2:2" x14ac:dyDescent="0.25">
      <c r="B338">
        <f t="shared" si="13"/>
        <v>1780</v>
      </c>
    </row>
    <row r="339" spans="2:2" x14ac:dyDescent="0.25">
      <c r="B339">
        <f t="shared" si="13"/>
        <v>1790</v>
      </c>
    </row>
    <row r="340" spans="2:2" x14ac:dyDescent="0.25">
      <c r="B340">
        <f t="shared" si="13"/>
        <v>1800</v>
      </c>
    </row>
    <row r="341" spans="2:2" x14ac:dyDescent="0.25">
      <c r="B341">
        <f t="shared" si="13"/>
        <v>1810</v>
      </c>
    </row>
    <row r="342" spans="2:2" x14ac:dyDescent="0.25">
      <c r="B342">
        <f t="shared" si="13"/>
        <v>1820</v>
      </c>
    </row>
    <row r="343" spans="2:2" x14ac:dyDescent="0.25">
      <c r="B343">
        <f t="shared" si="13"/>
        <v>1830</v>
      </c>
    </row>
    <row r="344" spans="2:2" x14ac:dyDescent="0.25">
      <c r="B344">
        <f t="shared" si="13"/>
        <v>1840</v>
      </c>
    </row>
    <row r="345" spans="2:2" x14ac:dyDescent="0.25">
      <c r="B345">
        <f t="shared" si="13"/>
        <v>1850</v>
      </c>
    </row>
    <row r="346" spans="2:2" x14ac:dyDescent="0.25">
      <c r="B346">
        <f t="shared" si="13"/>
        <v>1860</v>
      </c>
    </row>
    <row r="347" spans="2:2" x14ac:dyDescent="0.25">
      <c r="B347">
        <f t="shared" si="13"/>
        <v>1870</v>
      </c>
    </row>
    <row r="348" spans="2:2" x14ac:dyDescent="0.25">
      <c r="B348">
        <f t="shared" si="13"/>
        <v>1880</v>
      </c>
    </row>
    <row r="349" spans="2:2" x14ac:dyDescent="0.25">
      <c r="B349">
        <f t="shared" si="13"/>
        <v>1890</v>
      </c>
    </row>
    <row r="350" spans="2:2" x14ac:dyDescent="0.25">
      <c r="B350">
        <f t="shared" si="13"/>
        <v>1900</v>
      </c>
    </row>
    <row r="351" spans="2:2" x14ac:dyDescent="0.25">
      <c r="B351">
        <f t="shared" si="13"/>
        <v>1910</v>
      </c>
    </row>
    <row r="352" spans="2:2" x14ac:dyDescent="0.25">
      <c r="B352">
        <f t="shared" si="13"/>
        <v>1920</v>
      </c>
    </row>
    <row r="353" spans="2:2" x14ac:dyDescent="0.25">
      <c r="B353">
        <f t="shared" si="13"/>
        <v>1930</v>
      </c>
    </row>
    <row r="354" spans="2:2" x14ac:dyDescent="0.25">
      <c r="B354">
        <f t="shared" si="13"/>
        <v>1940</v>
      </c>
    </row>
    <row r="355" spans="2:2" x14ac:dyDescent="0.25">
      <c r="B355">
        <f t="shared" si="13"/>
        <v>1950</v>
      </c>
    </row>
    <row r="356" spans="2:2" x14ac:dyDescent="0.25">
      <c r="B356">
        <f t="shared" si="13"/>
        <v>1960</v>
      </c>
    </row>
    <row r="357" spans="2:2" x14ac:dyDescent="0.25">
      <c r="B357">
        <f t="shared" si="13"/>
        <v>1970</v>
      </c>
    </row>
    <row r="358" spans="2:2" x14ac:dyDescent="0.25">
      <c r="B358">
        <f t="shared" si="13"/>
        <v>1980</v>
      </c>
    </row>
    <row r="359" spans="2:2" x14ac:dyDescent="0.25">
      <c r="B359">
        <f t="shared" si="13"/>
        <v>1990</v>
      </c>
    </row>
    <row r="360" spans="2:2" x14ac:dyDescent="0.25">
      <c r="B360">
        <f t="shared" si="13"/>
        <v>2000</v>
      </c>
    </row>
    <row r="361" spans="2:2" x14ac:dyDescent="0.25">
      <c r="B361">
        <f t="shared" si="13"/>
        <v>2010</v>
      </c>
    </row>
    <row r="362" spans="2:2" x14ac:dyDescent="0.25">
      <c r="B362">
        <f t="shared" si="13"/>
        <v>2020</v>
      </c>
    </row>
    <row r="363" spans="2:2" x14ac:dyDescent="0.25">
      <c r="B363">
        <f t="shared" si="13"/>
        <v>2030</v>
      </c>
    </row>
    <row r="364" spans="2:2" x14ac:dyDescent="0.25">
      <c r="B364">
        <f t="shared" si="13"/>
        <v>2040</v>
      </c>
    </row>
    <row r="365" spans="2:2" x14ac:dyDescent="0.25">
      <c r="B365">
        <f t="shared" si="13"/>
        <v>2050</v>
      </c>
    </row>
    <row r="366" spans="2:2" x14ac:dyDescent="0.25">
      <c r="B366">
        <f t="shared" si="13"/>
        <v>2060</v>
      </c>
    </row>
    <row r="367" spans="2:2" x14ac:dyDescent="0.25">
      <c r="B367">
        <f t="shared" si="13"/>
        <v>2070</v>
      </c>
    </row>
    <row r="368" spans="2:2" x14ac:dyDescent="0.25">
      <c r="B368">
        <f t="shared" si="13"/>
        <v>2080</v>
      </c>
    </row>
    <row r="369" spans="2:2" x14ac:dyDescent="0.25">
      <c r="B369">
        <f t="shared" si="13"/>
        <v>2090</v>
      </c>
    </row>
    <row r="370" spans="2:2" x14ac:dyDescent="0.25">
      <c r="B370">
        <f t="shared" si="13"/>
        <v>2100</v>
      </c>
    </row>
    <row r="371" spans="2:2" x14ac:dyDescent="0.25">
      <c r="B371">
        <f t="shared" ref="B371:B434" si="14">B370+10</f>
        <v>2110</v>
      </c>
    </row>
    <row r="372" spans="2:2" x14ac:dyDescent="0.25">
      <c r="B372">
        <f t="shared" si="14"/>
        <v>2120</v>
      </c>
    </row>
    <row r="373" spans="2:2" x14ac:dyDescent="0.25">
      <c r="B373">
        <f t="shared" si="14"/>
        <v>2130</v>
      </c>
    </row>
    <row r="374" spans="2:2" x14ac:dyDescent="0.25">
      <c r="B374">
        <f t="shared" si="14"/>
        <v>2140</v>
      </c>
    </row>
    <row r="375" spans="2:2" x14ac:dyDescent="0.25">
      <c r="B375">
        <f t="shared" si="14"/>
        <v>2150</v>
      </c>
    </row>
    <row r="376" spans="2:2" x14ac:dyDescent="0.25">
      <c r="B376">
        <f t="shared" si="14"/>
        <v>2160</v>
      </c>
    </row>
    <row r="377" spans="2:2" x14ac:dyDescent="0.25">
      <c r="B377">
        <f t="shared" si="14"/>
        <v>2170</v>
      </c>
    </row>
    <row r="378" spans="2:2" x14ac:dyDescent="0.25">
      <c r="B378">
        <f t="shared" si="14"/>
        <v>2180</v>
      </c>
    </row>
    <row r="379" spans="2:2" x14ac:dyDescent="0.25">
      <c r="B379">
        <f t="shared" si="14"/>
        <v>2190</v>
      </c>
    </row>
    <row r="380" spans="2:2" x14ac:dyDescent="0.25">
      <c r="B380">
        <f t="shared" si="14"/>
        <v>2200</v>
      </c>
    </row>
    <row r="381" spans="2:2" x14ac:dyDescent="0.25">
      <c r="B381">
        <f t="shared" si="14"/>
        <v>2210</v>
      </c>
    </row>
    <row r="382" spans="2:2" x14ac:dyDescent="0.25">
      <c r="B382">
        <f t="shared" si="14"/>
        <v>2220</v>
      </c>
    </row>
    <row r="383" spans="2:2" x14ac:dyDescent="0.25">
      <c r="B383">
        <f t="shared" si="14"/>
        <v>2230</v>
      </c>
    </row>
    <row r="384" spans="2:2" x14ac:dyDescent="0.25">
      <c r="B384">
        <f t="shared" si="14"/>
        <v>2240</v>
      </c>
    </row>
    <row r="385" spans="2:2" x14ac:dyDescent="0.25">
      <c r="B385">
        <f t="shared" si="14"/>
        <v>2250</v>
      </c>
    </row>
    <row r="386" spans="2:2" x14ac:dyDescent="0.25">
      <c r="B386">
        <f t="shared" si="14"/>
        <v>2260</v>
      </c>
    </row>
    <row r="387" spans="2:2" x14ac:dyDescent="0.25">
      <c r="B387">
        <f t="shared" si="14"/>
        <v>2270</v>
      </c>
    </row>
    <row r="388" spans="2:2" x14ac:dyDescent="0.25">
      <c r="B388">
        <f t="shared" si="14"/>
        <v>2280</v>
      </c>
    </row>
    <row r="389" spans="2:2" x14ac:dyDescent="0.25">
      <c r="B389">
        <f t="shared" si="14"/>
        <v>2290</v>
      </c>
    </row>
    <row r="390" spans="2:2" x14ac:dyDescent="0.25">
      <c r="B390">
        <f t="shared" si="14"/>
        <v>2300</v>
      </c>
    </row>
    <row r="391" spans="2:2" x14ac:dyDescent="0.25">
      <c r="B391">
        <f t="shared" si="14"/>
        <v>2310</v>
      </c>
    </row>
    <row r="392" spans="2:2" x14ac:dyDescent="0.25">
      <c r="B392">
        <f t="shared" si="14"/>
        <v>2320</v>
      </c>
    </row>
    <row r="393" spans="2:2" x14ac:dyDescent="0.25">
      <c r="B393">
        <f t="shared" si="14"/>
        <v>2330</v>
      </c>
    </row>
    <row r="394" spans="2:2" x14ac:dyDescent="0.25">
      <c r="B394">
        <f t="shared" si="14"/>
        <v>2340</v>
      </c>
    </row>
    <row r="395" spans="2:2" x14ac:dyDescent="0.25">
      <c r="B395">
        <f t="shared" si="14"/>
        <v>2350</v>
      </c>
    </row>
    <row r="396" spans="2:2" x14ac:dyDescent="0.25">
      <c r="B396">
        <f t="shared" si="14"/>
        <v>2360</v>
      </c>
    </row>
    <row r="397" spans="2:2" x14ac:dyDescent="0.25">
      <c r="B397">
        <f t="shared" si="14"/>
        <v>2370</v>
      </c>
    </row>
    <row r="398" spans="2:2" x14ac:dyDescent="0.25">
      <c r="B398">
        <f t="shared" si="14"/>
        <v>2380</v>
      </c>
    </row>
    <row r="399" spans="2:2" x14ac:dyDescent="0.25">
      <c r="B399">
        <f t="shared" si="14"/>
        <v>2390</v>
      </c>
    </row>
    <row r="400" spans="2:2" x14ac:dyDescent="0.25">
      <c r="B400">
        <f t="shared" si="14"/>
        <v>2400</v>
      </c>
    </row>
    <row r="401" spans="2:2" x14ac:dyDescent="0.25">
      <c r="B401">
        <f t="shared" si="14"/>
        <v>2410</v>
      </c>
    </row>
    <row r="402" spans="2:2" x14ac:dyDescent="0.25">
      <c r="B402">
        <f t="shared" si="14"/>
        <v>2420</v>
      </c>
    </row>
    <row r="403" spans="2:2" x14ac:dyDescent="0.25">
      <c r="B403">
        <f t="shared" si="14"/>
        <v>2430</v>
      </c>
    </row>
    <row r="404" spans="2:2" x14ac:dyDescent="0.25">
      <c r="B404">
        <f t="shared" si="14"/>
        <v>2440</v>
      </c>
    </row>
    <row r="405" spans="2:2" x14ac:dyDescent="0.25">
      <c r="B405">
        <f t="shared" si="14"/>
        <v>2450</v>
      </c>
    </row>
    <row r="406" spans="2:2" x14ac:dyDescent="0.25">
      <c r="B406">
        <f t="shared" si="14"/>
        <v>2460</v>
      </c>
    </row>
    <row r="407" spans="2:2" x14ac:dyDescent="0.25">
      <c r="B407">
        <f t="shared" si="14"/>
        <v>2470</v>
      </c>
    </row>
    <row r="408" spans="2:2" x14ac:dyDescent="0.25">
      <c r="B408">
        <f t="shared" si="14"/>
        <v>2480</v>
      </c>
    </row>
    <row r="409" spans="2:2" x14ac:dyDescent="0.25">
      <c r="B409">
        <f t="shared" si="14"/>
        <v>2490</v>
      </c>
    </row>
    <row r="410" spans="2:2" x14ac:dyDescent="0.25">
      <c r="B410">
        <f t="shared" si="14"/>
        <v>2500</v>
      </c>
    </row>
    <row r="411" spans="2:2" x14ac:dyDescent="0.25">
      <c r="B411">
        <f t="shared" si="14"/>
        <v>2510</v>
      </c>
    </row>
    <row r="412" spans="2:2" x14ac:dyDescent="0.25">
      <c r="B412">
        <f t="shared" si="14"/>
        <v>2520</v>
      </c>
    </row>
    <row r="413" spans="2:2" x14ac:dyDescent="0.25">
      <c r="B413">
        <f t="shared" si="14"/>
        <v>2530</v>
      </c>
    </row>
    <row r="414" spans="2:2" x14ac:dyDescent="0.25">
      <c r="B414">
        <f t="shared" si="14"/>
        <v>2540</v>
      </c>
    </row>
    <row r="415" spans="2:2" x14ac:dyDescent="0.25">
      <c r="B415">
        <f t="shared" si="14"/>
        <v>2550</v>
      </c>
    </row>
    <row r="416" spans="2:2" x14ac:dyDescent="0.25">
      <c r="B416">
        <f t="shared" si="14"/>
        <v>2560</v>
      </c>
    </row>
    <row r="417" spans="2:2" x14ac:dyDescent="0.25">
      <c r="B417">
        <f t="shared" si="14"/>
        <v>2570</v>
      </c>
    </row>
    <row r="418" spans="2:2" x14ac:dyDescent="0.25">
      <c r="B418">
        <f t="shared" si="14"/>
        <v>2580</v>
      </c>
    </row>
    <row r="419" spans="2:2" x14ac:dyDescent="0.25">
      <c r="B419">
        <f t="shared" si="14"/>
        <v>2590</v>
      </c>
    </row>
    <row r="420" spans="2:2" x14ac:dyDescent="0.25">
      <c r="B420">
        <f t="shared" si="14"/>
        <v>2600</v>
      </c>
    </row>
    <row r="421" spans="2:2" x14ac:dyDescent="0.25">
      <c r="B421">
        <f t="shared" si="14"/>
        <v>2610</v>
      </c>
    </row>
    <row r="422" spans="2:2" x14ac:dyDescent="0.25">
      <c r="B422">
        <f t="shared" si="14"/>
        <v>2620</v>
      </c>
    </row>
    <row r="423" spans="2:2" x14ac:dyDescent="0.25">
      <c r="B423">
        <f t="shared" si="14"/>
        <v>2630</v>
      </c>
    </row>
    <row r="424" spans="2:2" x14ac:dyDescent="0.25">
      <c r="B424">
        <f t="shared" si="14"/>
        <v>2640</v>
      </c>
    </row>
    <row r="425" spans="2:2" x14ac:dyDescent="0.25">
      <c r="B425">
        <f t="shared" si="14"/>
        <v>2650</v>
      </c>
    </row>
    <row r="426" spans="2:2" x14ac:dyDescent="0.25">
      <c r="B426">
        <f t="shared" si="14"/>
        <v>2660</v>
      </c>
    </row>
    <row r="427" spans="2:2" x14ac:dyDescent="0.25">
      <c r="B427">
        <f t="shared" si="14"/>
        <v>2670</v>
      </c>
    </row>
    <row r="428" spans="2:2" x14ac:dyDescent="0.25">
      <c r="B428">
        <f t="shared" si="14"/>
        <v>2680</v>
      </c>
    </row>
    <row r="429" spans="2:2" x14ac:dyDescent="0.25">
      <c r="B429">
        <f t="shared" si="14"/>
        <v>2690</v>
      </c>
    </row>
    <row r="430" spans="2:2" x14ac:dyDescent="0.25">
      <c r="B430">
        <f t="shared" si="14"/>
        <v>2700</v>
      </c>
    </row>
    <row r="431" spans="2:2" x14ac:dyDescent="0.25">
      <c r="B431">
        <f t="shared" si="14"/>
        <v>2710</v>
      </c>
    </row>
    <row r="432" spans="2:2" x14ac:dyDescent="0.25">
      <c r="B432">
        <f t="shared" si="14"/>
        <v>2720</v>
      </c>
    </row>
    <row r="433" spans="2:2" x14ac:dyDescent="0.25">
      <c r="B433">
        <f t="shared" si="14"/>
        <v>2730</v>
      </c>
    </row>
    <row r="434" spans="2:2" x14ac:dyDescent="0.25">
      <c r="B434">
        <f t="shared" si="14"/>
        <v>2740</v>
      </c>
    </row>
    <row r="435" spans="2:2" x14ac:dyDescent="0.25">
      <c r="B435">
        <f t="shared" ref="B435:B498" si="15">B434+10</f>
        <v>2750</v>
      </c>
    </row>
    <row r="436" spans="2:2" x14ac:dyDescent="0.25">
      <c r="B436">
        <f t="shared" si="15"/>
        <v>2760</v>
      </c>
    </row>
    <row r="437" spans="2:2" x14ac:dyDescent="0.25">
      <c r="B437">
        <f t="shared" si="15"/>
        <v>2770</v>
      </c>
    </row>
    <row r="438" spans="2:2" x14ac:dyDescent="0.25">
      <c r="B438">
        <f t="shared" si="15"/>
        <v>2780</v>
      </c>
    </row>
    <row r="439" spans="2:2" x14ac:dyDescent="0.25">
      <c r="B439">
        <f t="shared" si="15"/>
        <v>2790</v>
      </c>
    </row>
    <row r="440" spans="2:2" x14ac:dyDescent="0.25">
      <c r="B440">
        <f t="shared" si="15"/>
        <v>2800</v>
      </c>
    </row>
    <row r="441" spans="2:2" x14ac:dyDescent="0.25">
      <c r="B441">
        <f t="shared" si="15"/>
        <v>2810</v>
      </c>
    </row>
    <row r="442" spans="2:2" x14ac:dyDescent="0.25">
      <c r="B442">
        <f t="shared" si="15"/>
        <v>2820</v>
      </c>
    </row>
    <row r="443" spans="2:2" x14ac:dyDescent="0.25">
      <c r="B443">
        <f t="shared" si="15"/>
        <v>2830</v>
      </c>
    </row>
    <row r="444" spans="2:2" x14ac:dyDescent="0.25">
      <c r="B444">
        <f t="shared" si="15"/>
        <v>2840</v>
      </c>
    </row>
    <row r="445" spans="2:2" x14ac:dyDescent="0.25">
      <c r="B445">
        <f t="shared" si="15"/>
        <v>2850</v>
      </c>
    </row>
    <row r="446" spans="2:2" x14ac:dyDescent="0.25">
      <c r="B446">
        <f t="shared" si="15"/>
        <v>2860</v>
      </c>
    </row>
    <row r="447" spans="2:2" x14ac:dyDescent="0.25">
      <c r="B447">
        <f t="shared" si="15"/>
        <v>2870</v>
      </c>
    </row>
    <row r="448" spans="2:2" x14ac:dyDescent="0.25">
      <c r="B448">
        <f t="shared" si="15"/>
        <v>2880</v>
      </c>
    </row>
    <row r="449" spans="2:2" x14ac:dyDescent="0.25">
      <c r="B449">
        <f t="shared" si="15"/>
        <v>2890</v>
      </c>
    </row>
    <row r="450" spans="2:2" x14ac:dyDescent="0.25">
      <c r="B450">
        <f t="shared" si="15"/>
        <v>2900</v>
      </c>
    </row>
    <row r="451" spans="2:2" x14ac:dyDescent="0.25">
      <c r="B451">
        <f t="shared" si="15"/>
        <v>2910</v>
      </c>
    </row>
    <row r="452" spans="2:2" x14ac:dyDescent="0.25">
      <c r="B452">
        <f t="shared" si="15"/>
        <v>2920</v>
      </c>
    </row>
    <row r="453" spans="2:2" x14ac:dyDescent="0.25">
      <c r="B453">
        <f t="shared" si="15"/>
        <v>2930</v>
      </c>
    </row>
    <row r="454" spans="2:2" x14ac:dyDescent="0.25">
      <c r="B454">
        <f t="shared" si="15"/>
        <v>2940</v>
      </c>
    </row>
    <row r="455" spans="2:2" x14ac:dyDescent="0.25">
      <c r="B455">
        <f t="shared" si="15"/>
        <v>2950</v>
      </c>
    </row>
    <row r="456" spans="2:2" x14ac:dyDescent="0.25">
      <c r="B456">
        <f t="shared" si="15"/>
        <v>2960</v>
      </c>
    </row>
    <row r="457" spans="2:2" x14ac:dyDescent="0.25">
      <c r="B457">
        <f t="shared" si="15"/>
        <v>2970</v>
      </c>
    </row>
    <row r="458" spans="2:2" x14ac:dyDescent="0.25">
      <c r="B458">
        <f t="shared" si="15"/>
        <v>2980</v>
      </c>
    </row>
    <row r="459" spans="2:2" x14ac:dyDescent="0.25">
      <c r="B459">
        <f t="shared" si="15"/>
        <v>2990</v>
      </c>
    </row>
    <row r="460" spans="2:2" x14ac:dyDescent="0.25">
      <c r="B460">
        <f t="shared" si="15"/>
        <v>3000</v>
      </c>
    </row>
    <row r="461" spans="2:2" x14ac:dyDescent="0.25">
      <c r="B461">
        <f t="shared" si="15"/>
        <v>3010</v>
      </c>
    </row>
    <row r="462" spans="2:2" x14ac:dyDescent="0.25">
      <c r="B462">
        <f t="shared" si="15"/>
        <v>3020</v>
      </c>
    </row>
    <row r="463" spans="2:2" x14ac:dyDescent="0.25">
      <c r="B463">
        <f t="shared" si="15"/>
        <v>3030</v>
      </c>
    </row>
    <row r="464" spans="2:2" x14ac:dyDescent="0.25">
      <c r="B464">
        <f t="shared" si="15"/>
        <v>3040</v>
      </c>
    </row>
    <row r="465" spans="2:2" x14ac:dyDescent="0.25">
      <c r="B465">
        <f t="shared" si="15"/>
        <v>3050</v>
      </c>
    </row>
    <row r="466" spans="2:2" x14ac:dyDescent="0.25">
      <c r="B466">
        <f t="shared" si="15"/>
        <v>3060</v>
      </c>
    </row>
    <row r="467" spans="2:2" x14ac:dyDescent="0.25">
      <c r="B467">
        <f t="shared" si="15"/>
        <v>3070</v>
      </c>
    </row>
    <row r="468" spans="2:2" x14ac:dyDescent="0.25">
      <c r="B468">
        <f t="shared" si="15"/>
        <v>3080</v>
      </c>
    </row>
    <row r="469" spans="2:2" x14ac:dyDescent="0.25">
      <c r="B469">
        <f t="shared" si="15"/>
        <v>3090</v>
      </c>
    </row>
    <row r="470" spans="2:2" x14ac:dyDescent="0.25">
      <c r="B470">
        <f t="shared" si="15"/>
        <v>3100</v>
      </c>
    </row>
    <row r="471" spans="2:2" x14ac:dyDescent="0.25">
      <c r="B471">
        <f t="shared" si="15"/>
        <v>3110</v>
      </c>
    </row>
    <row r="472" spans="2:2" x14ac:dyDescent="0.25">
      <c r="B472">
        <f t="shared" si="15"/>
        <v>3120</v>
      </c>
    </row>
    <row r="473" spans="2:2" x14ac:dyDescent="0.25">
      <c r="B473">
        <f t="shared" si="15"/>
        <v>3130</v>
      </c>
    </row>
    <row r="474" spans="2:2" x14ac:dyDescent="0.25">
      <c r="B474">
        <f t="shared" si="15"/>
        <v>3140</v>
      </c>
    </row>
    <row r="475" spans="2:2" x14ac:dyDescent="0.25">
      <c r="B475">
        <f t="shared" si="15"/>
        <v>3150</v>
      </c>
    </row>
    <row r="476" spans="2:2" x14ac:dyDescent="0.25">
      <c r="B476">
        <f t="shared" si="15"/>
        <v>3160</v>
      </c>
    </row>
    <row r="477" spans="2:2" x14ac:dyDescent="0.25">
      <c r="B477">
        <f t="shared" si="15"/>
        <v>3170</v>
      </c>
    </row>
    <row r="478" spans="2:2" x14ac:dyDescent="0.25">
      <c r="B478">
        <f t="shared" si="15"/>
        <v>3180</v>
      </c>
    </row>
    <row r="479" spans="2:2" x14ac:dyDescent="0.25">
      <c r="B479">
        <f t="shared" si="15"/>
        <v>3190</v>
      </c>
    </row>
    <row r="480" spans="2:2" x14ac:dyDescent="0.25">
      <c r="B480">
        <f t="shared" si="15"/>
        <v>3200</v>
      </c>
    </row>
    <row r="481" spans="2:2" x14ac:dyDescent="0.25">
      <c r="B481">
        <f t="shared" si="15"/>
        <v>3210</v>
      </c>
    </row>
    <row r="482" spans="2:2" x14ac:dyDescent="0.25">
      <c r="B482">
        <f t="shared" si="15"/>
        <v>3220</v>
      </c>
    </row>
    <row r="483" spans="2:2" x14ac:dyDescent="0.25">
      <c r="B483">
        <f t="shared" si="15"/>
        <v>3230</v>
      </c>
    </row>
    <row r="484" spans="2:2" x14ac:dyDescent="0.25">
      <c r="B484">
        <f t="shared" si="15"/>
        <v>3240</v>
      </c>
    </row>
    <row r="485" spans="2:2" x14ac:dyDescent="0.25">
      <c r="B485">
        <f t="shared" si="15"/>
        <v>3250</v>
      </c>
    </row>
    <row r="486" spans="2:2" x14ac:dyDescent="0.25">
      <c r="B486">
        <f t="shared" si="15"/>
        <v>3260</v>
      </c>
    </row>
    <row r="487" spans="2:2" x14ac:dyDescent="0.25">
      <c r="B487">
        <f t="shared" si="15"/>
        <v>3270</v>
      </c>
    </row>
    <row r="488" spans="2:2" x14ac:dyDescent="0.25">
      <c r="B488">
        <f t="shared" si="15"/>
        <v>3280</v>
      </c>
    </row>
    <row r="489" spans="2:2" x14ac:dyDescent="0.25">
      <c r="B489">
        <f t="shared" si="15"/>
        <v>3290</v>
      </c>
    </row>
    <row r="490" spans="2:2" x14ac:dyDescent="0.25">
      <c r="B490">
        <f t="shared" si="15"/>
        <v>3300</v>
      </c>
    </row>
    <row r="491" spans="2:2" x14ac:dyDescent="0.25">
      <c r="B491">
        <f t="shared" si="15"/>
        <v>3310</v>
      </c>
    </row>
    <row r="492" spans="2:2" x14ac:dyDescent="0.25">
      <c r="B492">
        <f t="shared" si="15"/>
        <v>3320</v>
      </c>
    </row>
    <row r="493" spans="2:2" x14ac:dyDescent="0.25">
      <c r="B493">
        <f t="shared" si="15"/>
        <v>3330</v>
      </c>
    </row>
    <row r="494" spans="2:2" x14ac:dyDescent="0.25">
      <c r="B494">
        <f t="shared" si="15"/>
        <v>3340</v>
      </c>
    </row>
    <row r="495" spans="2:2" x14ac:dyDescent="0.25">
      <c r="B495">
        <f t="shared" si="15"/>
        <v>3350</v>
      </c>
    </row>
    <row r="496" spans="2:2" x14ac:dyDescent="0.25">
      <c r="B496">
        <f t="shared" si="15"/>
        <v>3360</v>
      </c>
    </row>
    <row r="497" spans="2:2" x14ac:dyDescent="0.25">
      <c r="B497">
        <f t="shared" si="15"/>
        <v>3370</v>
      </c>
    </row>
    <row r="498" spans="2:2" x14ac:dyDescent="0.25">
      <c r="B498">
        <f t="shared" si="15"/>
        <v>3380</v>
      </c>
    </row>
    <row r="499" spans="2:2" x14ac:dyDescent="0.25">
      <c r="B499">
        <f t="shared" ref="B499:B559" si="16">B498+10</f>
        <v>3390</v>
      </c>
    </row>
    <row r="500" spans="2:2" x14ac:dyDescent="0.25">
      <c r="B500">
        <f t="shared" si="16"/>
        <v>3400</v>
      </c>
    </row>
    <row r="501" spans="2:2" x14ac:dyDescent="0.25">
      <c r="B501">
        <f t="shared" si="16"/>
        <v>3410</v>
      </c>
    </row>
    <row r="502" spans="2:2" x14ac:dyDescent="0.25">
      <c r="B502">
        <f t="shared" si="16"/>
        <v>3420</v>
      </c>
    </row>
    <row r="503" spans="2:2" x14ac:dyDescent="0.25">
      <c r="B503">
        <f t="shared" si="16"/>
        <v>3430</v>
      </c>
    </row>
    <row r="504" spans="2:2" x14ac:dyDescent="0.25">
      <c r="B504">
        <f t="shared" si="16"/>
        <v>3440</v>
      </c>
    </row>
    <row r="505" spans="2:2" x14ac:dyDescent="0.25">
      <c r="B505">
        <f t="shared" si="16"/>
        <v>3450</v>
      </c>
    </row>
    <row r="506" spans="2:2" x14ac:dyDescent="0.25">
      <c r="B506">
        <f t="shared" si="16"/>
        <v>3460</v>
      </c>
    </row>
    <row r="507" spans="2:2" x14ac:dyDescent="0.25">
      <c r="B507">
        <f t="shared" si="16"/>
        <v>3470</v>
      </c>
    </row>
    <row r="508" spans="2:2" x14ac:dyDescent="0.25">
      <c r="B508">
        <f t="shared" si="16"/>
        <v>3480</v>
      </c>
    </row>
    <row r="509" spans="2:2" x14ac:dyDescent="0.25">
      <c r="B509">
        <f t="shared" si="16"/>
        <v>3490</v>
      </c>
    </row>
    <row r="510" spans="2:2" x14ac:dyDescent="0.25">
      <c r="B510">
        <f t="shared" si="16"/>
        <v>3500</v>
      </c>
    </row>
    <row r="511" spans="2:2" x14ac:dyDescent="0.25">
      <c r="B511">
        <f t="shared" si="16"/>
        <v>3510</v>
      </c>
    </row>
    <row r="512" spans="2:2" x14ac:dyDescent="0.25">
      <c r="B512">
        <f t="shared" si="16"/>
        <v>3520</v>
      </c>
    </row>
    <row r="513" spans="2:2" x14ac:dyDescent="0.25">
      <c r="B513">
        <f t="shared" si="16"/>
        <v>3530</v>
      </c>
    </row>
    <row r="514" spans="2:2" x14ac:dyDescent="0.25">
      <c r="B514">
        <f t="shared" si="16"/>
        <v>3540</v>
      </c>
    </row>
    <row r="515" spans="2:2" x14ac:dyDescent="0.25">
      <c r="B515">
        <f t="shared" si="16"/>
        <v>3550</v>
      </c>
    </row>
    <row r="516" spans="2:2" x14ac:dyDescent="0.25">
      <c r="B516">
        <f t="shared" si="16"/>
        <v>3560</v>
      </c>
    </row>
    <row r="517" spans="2:2" x14ac:dyDescent="0.25">
      <c r="B517">
        <f t="shared" si="16"/>
        <v>3570</v>
      </c>
    </row>
    <row r="518" spans="2:2" x14ac:dyDescent="0.25">
      <c r="B518">
        <f t="shared" si="16"/>
        <v>3580</v>
      </c>
    </row>
    <row r="519" spans="2:2" x14ac:dyDescent="0.25">
      <c r="B519">
        <f t="shared" si="16"/>
        <v>3590</v>
      </c>
    </row>
    <row r="520" spans="2:2" x14ac:dyDescent="0.25">
      <c r="B520">
        <f t="shared" si="16"/>
        <v>3600</v>
      </c>
    </row>
    <row r="521" spans="2:2" x14ac:dyDescent="0.25">
      <c r="B521">
        <f t="shared" si="16"/>
        <v>3610</v>
      </c>
    </row>
    <row r="522" spans="2:2" x14ac:dyDescent="0.25">
      <c r="B522">
        <f t="shared" si="16"/>
        <v>3620</v>
      </c>
    </row>
    <row r="523" spans="2:2" x14ac:dyDescent="0.25">
      <c r="B523">
        <f t="shared" si="16"/>
        <v>3630</v>
      </c>
    </row>
    <row r="524" spans="2:2" x14ac:dyDescent="0.25">
      <c r="B524">
        <f t="shared" si="16"/>
        <v>3640</v>
      </c>
    </row>
    <row r="525" spans="2:2" x14ac:dyDescent="0.25">
      <c r="B525">
        <f t="shared" si="16"/>
        <v>3650</v>
      </c>
    </row>
    <row r="526" spans="2:2" x14ac:dyDescent="0.25">
      <c r="B526">
        <f t="shared" si="16"/>
        <v>3660</v>
      </c>
    </row>
    <row r="527" spans="2:2" x14ac:dyDescent="0.25">
      <c r="B527">
        <f t="shared" si="16"/>
        <v>3670</v>
      </c>
    </row>
    <row r="528" spans="2:2" x14ac:dyDescent="0.25">
      <c r="B528">
        <f t="shared" si="16"/>
        <v>3680</v>
      </c>
    </row>
    <row r="529" spans="2:2" x14ac:dyDescent="0.25">
      <c r="B529">
        <f t="shared" si="16"/>
        <v>3690</v>
      </c>
    </row>
    <row r="530" spans="2:2" x14ac:dyDescent="0.25">
      <c r="B530">
        <f t="shared" si="16"/>
        <v>3700</v>
      </c>
    </row>
    <row r="531" spans="2:2" x14ac:dyDescent="0.25">
      <c r="B531">
        <f t="shared" si="16"/>
        <v>3710</v>
      </c>
    </row>
    <row r="532" spans="2:2" x14ac:dyDescent="0.25">
      <c r="B532">
        <f t="shared" si="16"/>
        <v>3720</v>
      </c>
    </row>
    <row r="533" spans="2:2" x14ac:dyDescent="0.25">
      <c r="B533">
        <f t="shared" si="16"/>
        <v>3730</v>
      </c>
    </row>
    <row r="534" spans="2:2" x14ac:dyDescent="0.25">
      <c r="B534">
        <f t="shared" si="16"/>
        <v>3740</v>
      </c>
    </row>
    <row r="535" spans="2:2" x14ac:dyDescent="0.25">
      <c r="B535">
        <f t="shared" si="16"/>
        <v>3750</v>
      </c>
    </row>
    <row r="536" spans="2:2" x14ac:dyDescent="0.25">
      <c r="B536">
        <f t="shared" si="16"/>
        <v>3760</v>
      </c>
    </row>
    <row r="537" spans="2:2" x14ac:dyDescent="0.25">
      <c r="B537">
        <f t="shared" si="16"/>
        <v>3770</v>
      </c>
    </row>
    <row r="538" spans="2:2" x14ac:dyDescent="0.25">
      <c r="B538">
        <f t="shared" si="16"/>
        <v>3780</v>
      </c>
    </row>
    <row r="539" spans="2:2" x14ac:dyDescent="0.25">
      <c r="B539">
        <f t="shared" si="16"/>
        <v>3790</v>
      </c>
    </row>
    <row r="540" spans="2:2" x14ac:dyDescent="0.25">
      <c r="B540">
        <f t="shared" si="16"/>
        <v>3800</v>
      </c>
    </row>
    <row r="541" spans="2:2" x14ac:dyDescent="0.25">
      <c r="B541">
        <f t="shared" si="16"/>
        <v>3810</v>
      </c>
    </row>
    <row r="542" spans="2:2" x14ac:dyDescent="0.25">
      <c r="B542">
        <f t="shared" si="16"/>
        <v>3820</v>
      </c>
    </row>
    <row r="543" spans="2:2" x14ac:dyDescent="0.25">
      <c r="B543">
        <f t="shared" si="16"/>
        <v>3830</v>
      </c>
    </row>
    <row r="544" spans="2:2" x14ac:dyDescent="0.25">
      <c r="B544">
        <f t="shared" si="16"/>
        <v>3840</v>
      </c>
    </row>
    <row r="545" spans="2:2" x14ac:dyDescent="0.25">
      <c r="B545">
        <f t="shared" si="16"/>
        <v>3850</v>
      </c>
    </row>
    <row r="546" spans="2:2" x14ac:dyDescent="0.25">
      <c r="B546">
        <f t="shared" si="16"/>
        <v>3860</v>
      </c>
    </row>
    <row r="547" spans="2:2" x14ac:dyDescent="0.25">
      <c r="B547">
        <f t="shared" si="16"/>
        <v>3870</v>
      </c>
    </row>
    <row r="548" spans="2:2" x14ac:dyDescent="0.25">
      <c r="B548">
        <f t="shared" si="16"/>
        <v>3880</v>
      </c>
    </row>
    <row r="549" spans="2:2" x14ac:dyDescent="0.25">
      <c r="B549">
        <f t="shared" si="16"/>
        <v>3890</v>
      </c>
    </row>
    <row r="550" spans="2:2" x14ac:dyDescent="0.25">
      <c r="B550">
        <f t="shared" si="16"/>
        <v>3900</v>
      </c>
    </row>
    <row r="551" spans="2:2" x14ac:dyDescent="0.25">
      <c r="B551">
        <f t="shared" si="16"/>
        <v>3910</v>
      </c>
    </row>
    <row r="552" spans="2:2" x14ac:dyDescent="0.25">
      <c r="B552">
        <f t="shared" si="16"/>
        <v>3920</v>
      </c>
    </row>
    <row r="553" spans="2:2" x14ac:dyDescent="0.25">
      <c r="B553">
        <f t="shared" si="16"/>
        <v>3930</v>
      </c>
    </row>
    <row r="554" spans="2:2" x14ac:dyDescent="0.25">
      <c r="B554">
        <f t="shared" si="16"/>
        <v>3940</v>
      </c>
    </row>
    <row r="555" spans="2:2" x14ac:dyDescent="0.25">
      <c r="B555">
        <f t="shared" si="16"/>
        <v>3950</v>
      </c>
    </row>
    <row r="556" spans="2:2" x14ac:dyDescent="0.25">
      <c r="B556">
        <f t="shared" si="16"/>
        <v>3960</v>
      </c>
    </row>
    <row r="557" spans="2:2" x14ac:dyDescent="0.25">
      <c r="B557">
        <f t="shared" si="16"/>
        <v>3970</v>
      </c>
    </row>
    <row r="558" spans="2:2" x14ac:dyDescent="0.25">
      <c r="B558">
        <f t="shared" si="16"/>
        <v>3980</v>
      </c>
    </row>
    <row r="559" spans="2:2" x14ac:dyDescent="0.25">
      <c r="B559">
        <f t="shared" si="16"/>
        <v>3990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9"/>
  <sheetViews>
    <sheetView topLeftCell="A142" workbookViewId="0">
      <selection activeCell="F157" sqref="F157"/>
    </sheetView>
    <sheetView topLeftCell="G1" workbookViewId="1">
      <selection activeCell="H4" sqref="H4"/>
    </sheetView>
  </sheetViews>
  <sheetFormatPr defaultRowHeight="15" x14ac:dyDescent="0.25"/>
  <cols>
    <col min="3" max="3" width="12.7109375" bestFit="1" customWidth="1"/>
    <col min="10" max="10" width="9.5703125" bestFit="1" customWidth="1"/>
  </cols>
  <sheetData>
    <row r="1" spans="1:10" x14ac:dyDescent="0.25">
      <c r="B1" t="s">
        <v>73</v>
      </c>
      <c r="C1" t="s">
        <v>76</v>
      </c>
      <c r="D1" t="s">
        <v>77</v>
      </c>
    </row>
    <row r="2" spans="1:10" x14ac:dyDescent="0.25">
      <c r="A2">
        <v>1</v>
      </c>
      <c r="B2">
        <f>Sheet2!E14</f>
        <v>6.366197723675814</v>
      </c>
      <c r="C2">
        <f>Sheet2!B14</f>
        <v>0</v>
      </c>
      <c r="D2">
        <f>Sheet2!C14</f>
        <v>0</v>
      </c>
    </row>
    <row r="3" spans="1:10" x14ac:dyDescent="0.25">
      <c r="A3">
        <v>2</v>
      </c>
      <c r="B3">
        <f>Sheet2!E16</f>
        <v>6.366197723675814</v>
      </c>
      <c r="C3">
        <f>Sheet2!B16</f>
        <v>32</v>
      </c>
      <c r="D3">
        <f>Sheet2!C16</f>
        <v>0</v>
      </c>
      <c r="H3" t="s">
        <v>85</v>
      </c>
      <c r="J3" s="74">
        <f>Sheet2!Q26</f>
        <v>200.10445426308064</v>
      </c>
    </row>
    <row r="4" spans="1:10" x14ac:dyDescent="0.25">
      <c r="A4">
        <v>3</v>
      </c>
      <c r="B4">
        <f>Sheet2!E18</f>
        <v>6.366197723675814</v>
      </c>
      <c r="C4">
        <f>Sheet2!B18</f>
        <v>32</v>
      </c>
      <c r="D4">
        <f>Sheet2!C18</f>
        <v>35</v>
      </c>
      <c r="H4" t="s">
        <v>88</v>
      </c>
      <c r="J4" s="74">
        <f>Sheet2!U22</f>
        <v>35.676627652584472</v>
      </c>
    </row>
    <row r="5" spans="1:10" x14ac:dyDescent="0.25">
      <c r="A5">
        <v>4</v>
      </c>
      <c r="B5">
        <f>Sheet2!E20</f>
        <v>6.366197723675814</v>
      </c>
      <c r="C5">
        <f>Sheet2!B20</f>
        <v>0</v>
      </c>
      <c r="D5">
        <f>Sheet2!C20</f>
        <v>35</v>
      </c>
    </row>
    <row r="6" spans="1:10" x14ac:dyDescent="0.25">
      <c r="A6">
        <v>5</v>
      </c>
      <c r="B6">
        <f>Sheet2!E22</f>
        <v>14.998761836980217</v>
      </c>
      <c r="C6">
        <f>Sheet2!B22</f>
        <v>16</v>
      </c>
      <c r="D6">
        <f>Sheet2!C22</f>
        <v>17.5</v>
      </c>
    </row>
    <row r="7" spans="1:10" x14ac:dyDescent="0.25">
      <c r="B7" s="77" t="s">
        <v>74</v>
      </c>
      <c r="C7" s="77" t="s">
        <v>75</v>
      </c>
      <c r="D7" s="77" t="s">
        <v>22</v>
      </c>
    </row>
    <row r="8" spans="1:10" x14ac:dyDescent="0.25">
      <c r="B8">
        <v>0</v>
      </c>
      <c r="C8">
        <f t="shared" ref="C8:C44" si="0">$D$2+($B$2*SIN($B8*PI()/180))</f>
        <v>0</v>
      </c>
      <c r="D8">
        <f t="shared" ref="D8:D44" si="1">$C$2+($B$2*COS($B8*PI()/180))</f>
        <v>6.366197723675814</v>
      </c>
    </row>
    <row r="9" spans="1:10" x14ac:dyDescent="0.25">
      <c r="B9">
        <v>10</v>
      </c>
      <c r="C9">
        <f t="shared" si="0"/>
        <v>1.1054786333836653</v>
      </c>
      <c r="D9">
        <f t="shared" si="1"/>
        <v>6.2694808754846116</v>
      </c>
    </row>
    <row r="10" spans="1:10" x14ac:dyDescent="0.25">
      <c r="B10">
        <v>20</v>
      </c>
      <c r="C10">
        <f t="shared" si="0"/>
        <v>2.1773678578911477</v>
      </c>
      <c r="D10">
        <f t="shared" si="1"/>
        <v>5.9822690234022105</v>
      </c>
    </row>
    <row r="11" spans="1:10" x14ac:dyDescent="0.25">
      <c r="B11">
        <v>30</v>
      </c>
      <c r="C11">
        <f t="shared" si="0"/>
        <v>3.1830988618379066</v>
      </c>
      <c r="D11">
        <f t="shared" si="1"/>
        <v>5.5132889542179218</v>
      </c>
    </row>
    <row r="12" spans="1:10" x14ac:dyDescent="0.25">
      <c r="B12">
        <v>40</v>
      </c>
      <c r="C12">
        <f t="shared" si="0"/>
        <v>4.0921130175934639</v>
      </c>
      <c r="D12">
        <f t="shared" si="1"/>
        <v>4.8767903900185443</v>
      </c>
    </row>
    <row r="13" spans="1:10" x14ac:dyDescent="0.25">
      <c r="B13">
        <v>50</v>
      </c>
      <c r="C13">
        <f t="shared" si="0"/>
        <v>4.8767903900185443</v>
      </c>
      <c r="D13">
        <f t="shared" si="1"/>
        <v>4.0921130175934648</v>
      </c>
    </row>
    <row r="14" spans="1:10" x14ac:dyDescent="0.25">
      <c r="B14">
        <v>60</v>
      </c>
      <c r="C14">
        <f t="shared" si="0"/>
        <v>5.5132889542179209</v>
      </c>
      <c r="D14">
        <f t="shared" si="1"/>
        <v>3.1830988618379079</v>
      </c>
    </row>
    <row r="15" spans="1:10" x14ac:dyDescent="0.25">
      <c r="B15">
        <v>70</v>
      </c>
      <c r="C15">
        <f t="shared" si="0"/>
        <v>5.9822690234022096</v>
      </c>
      <c r="D15">
        <f t="shared" si="1"/>
        <v>2.1773678578911486</v>
      </c>
    </row>
    <row r="16" spans="1:10" x14ac:dyDescent="0.25">
      <c r="B16">
        <v>80</v>
      </c>
      <c r="C16">
        <f t="shared" si="0"/>
        <v>6.2694808754846116</v>
      </c>
      <c r="D16">
        <f t="shared" si="1"/>
        <v>1.1054786333836657</v>
      </c>
    </row>
    <row r="17" spans="2:4" x14ac:dyDescent="0.25">
      <c r="B17">
        <v>90</v>
      </c>
      <c r="C17">
        <f t="shared" si="0"/>
        <v>6.366197723675814</v>
      </c>
      <c r="D17">
        <f t="shared" si="1"/>
        <v>3.8997686524020987E-16</v>
      </c>
    </row>
    <row r="18" spans="2:4" x14ac:dyDescent="0.25">
      <c r="B18">
        <v>100</v>
      </c>
      <c r="C18">
        <f t="shared" si="0"/>
        <v>6.2694808754846116</v>
      </c>
      <c r="D18">
        <f t="shared" si="1"/>
        <v>-1.105478633383665</v>
      </c>
    </row>
    <row r="19" spans="2:4" x14ac:dyDescent="0.25">
      <c r="B19">
        <v>110</v>
      </c>
      <c r="C19">
        <f t="shared" si="0"/>
        <v>5.9822690234022105</v>
      </c>
      <c r="D19">
        <f t="shared" si="1"/>
        <v>-2.1773678578911477</v>
      </c>
    </row>
    <row r="20" spans="2:4" x14ac:dyDescent="0.25">
      <c r="B20">
        <v>120</v>
      </c>
      <c r="C20">
        <f t="shared" si="0"/>
        <v>5.5132889542179218</v>
      </c>
      <c r="D20">
        <f t="shared" si="1"/>
        <v>-3.1830988618379057</v>
      </c>
    </row>
    <row r="21" spans="2:4" x14ac:dyDescent="0.25">
      <c r="B21">
        <v>130</v>
      </c>
      <c r="C21">
        <f t="shared" si="0"/>
        <v>4.8767903900185443</v>
      </c>
      <c r="D21">
        <f t="shared" si="1"/>
        <v>-4.0921130175934648</v>
      </c>
    </row>
    <row r="22" spans="2:4" x14ac:dyDescent="0.25">
      <c r="B22">
        <v>140</v>
      </c>
      <c r="C22">
        <f t="shared" si="0"/>
        <v>4.0921130175934648</v>
      </c>
      <c r="D22">
        <f t="shared" si="1"/>
        <v>-4.8767903900185434</v>
      </c>
    </row>
    <row r="23" spans="2:4" x14ac:dyDescent="0.25">
      <c r="B23">
        <v>150</v>
      </c>
      <c r="C23">
        <f t="shared" si="0"/>
        <v>3.1830988618379066</v>
      </c>
      <c r="D23">
        <f t="shared" si="1"/>
        <v>-5.5132889542179218</v>
      </c>
    </row>
    <row r="24" spans="2:4" x14ac:dyDescent="0.25">
      <c r="B24">
        <v>160</v>
      </c>
      <c r="C24">
        <f t="shared" si="0"/>
        <v>2.1773678578911491</v>
      </c>
      <c r="D24">
        <f t="shared" si="1"/>
        <v>-5.9822690234022096</v>
      </c>
    </row>
    <row r="25" spans="2:4" x14ac:dyDescent="0.25">
      <c r="B25">
        <v>170</v>
      </c>
      <c r="C25">
        <f t="shared" si="0"/>
        <v>1.1054786333836648</v>
      </c>
      <c r="D25">
        <f t="shared" si="1"/>
        <v>-6.2694808754846116</v>
      </c>
    </row>
    <row r="26" spans="2:4" x14ac:dyDescent="0.25">
      <c r="B26">
        <v>180</v>
      </c>
      <c r="C26">
        <f t="shared" si="0"/>
        <v>7.7995373048041974E-16</v>
      </c>
      <c r="D26">
        <f t="shared" si="1"/>
        <v>-6.366197723675814</v>
      </c>
    </row>
    <row r="27" spans="2:4" x14ac:dyDescent="0.25">
      <c r="B27">
        <v>190</v>
      </c>
      <c r="C27">
        <f t="shared" si="0"/>
        <v>-1.1054786333836661</v>
      </c>
      <c r="D27">
        <f t="shared" si="1"/>
        <v>-6.2694808754846116</v>
      </c>
    </row>
    <row r="28" spans="2:4" x14ac:dyDescent="0.25">
      <c r="B28">
        <v>200</v>
      </c>
      <c r="C28">
        <f t="shared" si="0"/>
        <v>-2.1773678578911473</v>
      </c>
      <c r="D28">
        <f t="shared" si="1"/>
        <v>-5.9822690234022105</v>
      </c>
    </row>
    <row r="29" spans="2:4" x14ac:dyDescent="0.25">
      <c r="B29">
        <v>210</v>
      </c>
      <c r="C29">
        <f t="shared" si="0"/>
        <v>-3.1830988618379079</v>
      </c>
      <c r="D29">
        <f t="shared" si="1"/>
        <v>-5.5132889542179209</v>
      </c>
    </row>
    <row r="30" spans="2:4" x14ac:dyDescent="0.25">
      <c r="B30">
        <v>220</v>
      </c>
      <c r="C30">
        <f t="shared" si="0"/>
        <v>-4.0921130175934639</v>
      </c>
      <c r="D30">
        <f t="shared" si="1"/>
        <v>-4.8767903900185443</v>
      </c>
    </row>
    <row r="31" spans="2:4" x14ac:dyDescent="0.25">
      <c r="B31">
        <v>230</v>
      </c>
      <c r="C31">
        <f t="shared" si="0"/>
        <v>-4.8767903900185434</v>
      </c>
      <c r="D31">
        <f t="shared" si="1"/>
        <v>-4.0921130175934648</v>
      </c>
    </row>
    <row r="32" spans="2:4" x14ac:dyDescent="0.25">
      <c r="B32">
        <v>240</v>
      </c>
      <c r="C32">
        <f t="shared" si="0"/>
        <v>-5.5132889542179191</v>
      </c>
      <c r="D32">
        <f t="shared" si="1"/>
        <v>-3.1830988618379097</v>
      </c>
    </row>
    <row r="33" spans="2:4" x14ac:dyDescent="0.25">
      <c r="B33">
        <v>250</v>
      </c>
      <c r="C33">
        <f t="shared" si="0"/>
        <v>-5.9822690234022087</v>
      </c>
      <c r="D33">
        <f t="shared" si="1"/>
        <v>-2.1773678578911522</v>
      </c>
    </row>
    <row r="34" spans="2:4" x14ac:dyDescent="0.25">
      <c r="B34">
        <v>260</v>
      </c>
      <c r="C34">
        <f t="shared" si="0"/>
        <v>-6.2694808754846116</v>
      </c>
      <c r="D34">
        <f t="shared" si="1"/>
        <v>-1.1054786333836653</v>
      </c>
    </row>
    <row r="35" spans="2:4" x14ac:dyDescent="0.25">
      <c r="B35">
        <v>270</v>
      </c>
      <c r="C35">
        <f t="shared" si="0"/>
        <v>-6.366197723675814</v>
      </c>
      <c r="D35">
        <f t="shared" si="1"/>
        <v>-1.1699305957206295E-15</v>
      </c>
    </row>
    <row r="36" spans="2:4" x14ac:dyDescent="0.25">
      <c r="B36">
        <v>280</v>
      </c>
      <c r="C36">
        <f t="shared" si="0"/>
        <v>-6.2694808754846125</v>
      </c>
      <c r="D36">
        <f t="shared" si="1"/>
        <v>1.1054786333836628</v>
      </c>
    </row>
    <row r="37" spans="2:4" x14ac:dyDescent="0.25">
      <c r="B37">
        <v>290</v>
      </c>
      <c r="C37">
        <f t="shared" si="0"/>
        <v>-5.9822690234022105</v>
      </c>
      <c r="D37">
        <f t="shared" si="1"/>
        <v>2.1773678578911442</v>
      </c>
    </row>
    <row r="38" spans="2:4" x14ac:dyDescent="0.25">
      <c r="B38">
        <v>300</v>
      </c>
      <c r="C38">
        <f t="shared" si="0"/>
        <v>-5.5132889542179209</v>
      </c>
      <c r="D38">
        <f t="shared" si="1"/>
        <v>3.1830988618379079</v>
      </c>
    </row>
    <row r="39" spans="2:4" x14ac:dyDescent="0.25">
      <c r="B39">
        <v>310</v>
      </c>
      <c r="C39">
        <f t="shared" si="0"/>
        <v>-4.8767903900185452</v>
      </c>
      <c r="D39">
        <f t="shared" si="1"/>
        <v>4.0921130175934639</v>
      </c>
    </row>
    <row r="40" spans="2:4" x14ac:dyDescent="0.25">
      <c r="B40">
        <v>320</v>
      </c>
      <c r="C40">
        <f t="shared" si="0"/>
        <v>-4.0921130175934657</v>
      </c>
      <c r="D40">
        <f t="shared" si="1"/>
        <v>4.8767903900185434</v>
      </c>
    </row>
    <row r="41" spans="2:4" x14ac:dyDescent="0.25">
      <c r="B41">
        <v>330</v>
      </c>
      <c r="C41">
        <f t="shared" si="0"/>
        <v>-3.1830988618379097</v>
      </c>
      <c r="D41">
        <f t="shared" si="1"/>
        <v>5.5132889542179191</v>
      </c>
    </row>
    <row r="42" spans="2:4" x14ac:dyDescent="0.25">
      <c r="B42">
        <v>340</v>
      </c>
      <c r="C42">
        <f t="shared" si="0"/>
        <v>-2.1773678578911473</v>
      </c>
      <c r="D42">
        <f t="shared" si="1"/>
        <v>5.9822690234022105</v>
      </c>
    </row>
    <row r="43" spans="2:4" x14ac:dyDescent="0.25">
      <c r="B43">
        <v>350</v>
      </c>
      <c r="C43">
        <f t="shared" si="0"/>
        <v>-1.1054786333836712</v>
      </c>
      <c r="D43">
        <f t="shared" si="1"/>
        <v>6.2694808754846116</v>
      </c>
    </row>
    <row r="44" spans="2:4" x14ac:dyDescent="0.25">
      <c r="B44">
        <v>360</v>
      </c>
      <c r="C44">
        <f t="shared" si="0"/>
        <v>-1.5599074609608395E-15</v>
      </c>
      <c r="D44">
        <f t="shared" si="1"/>
        <v>6.366197723675814</v>
      </c>
    </row>
    <row r="46" spans="2:4" x14ac:dyDescent="0.25">
      <c r="B46">
        <v>0</v>
      </c>
      <c r="C46">
        <f t="shared" ref="C46:C82" si="2">$D$3+($B$3*SIN($B46*PI()/180))</f>
        <v>0</v>
      </c>
      <c r="D46">
        <f t="shared" ref="D46:D82" si="3">$C$3+($B$3*COS($B46*PI()/180))</f>
        <v>38.36619772367581</v>
      </c>
    </row>
    <row r="47" spans="2:4" x14ac:dyDescent="0.25">
      <c r="B47">
        <f t="shared" ref="B47:B112" si="4">B46+10</f>
        <v>10</v>
      </c>
      <c r="C47">
        <f t="shared" si="2"/>
        <v>1.1054786333836653</v>
      </c>
      <c r="D47">
        <f t="shared" si="3"/>
        <v>38.269480875484611</v>
      </c>
    </row>
    <row r="48" spans="2:4" x14ac:dyDescent="0.25">
      <c r="B48">
        <f t="shared" si="4"/>
        <v>20</v>
      </c>
      <c r="C48">
        <f t="shared" si="2"/>
        <v>2.1773678578911477</v>
      </c>
      <c r="D48">
        <f t="shared" si="3"/>
        <v>37.98226902340221</v>
      </c>
    </row>
    <row r="49" spans="2:4" x14ac:dyDescent="0.25">
      <c r="B49">
        <f t="shared" si="4"/>
        <v>30</v>
      </c>
      <c r="C49">
        <f t="shared" si="2"/>
        <v>3.1830988618379066</v>
      </c>
      <c r="D49">
        <f t="shared" si="3"/>
        <v>37.51328895421792</v>
      </c>
    </row>
    <row r="50" spans="2:4" x14ac:dyDescent="0.25">
      <c r="B50">
        <f t="shared" si="4"/>
        <v>40</v>
      </c>
      <c r="C50">
        <f t="shared" si="2"/>
        <v>4.0921130175934639</v>
      </c>
      <c r="D50">
        <f t="shared" si="3"/>
        <v>36.876790390018542</v>
      </c>
    </row>
    <row r="51" spans="2:4" x14ac:dyDescent="0.25">
      <c r="B51">
        <f t="shared" si="4"/>
        <v>50</v>
      </c>
      <c r="C51">
        <f t="shared" si="2"/>
        <v>4.8767903900185443</v>
      </c>
      <c r="D51">
        <f t="shared" si="3"/>
        <v>36.092113017593462</v>
      </c>
    </row>
    <row r="52" spans="2:4" x14ac:dyDescent="0.25">
      <c r="B52">
        <f t="shared" si="4"/>
        <v>60</v>
      </c>
      <c r="C52">
        <f t="shared" si="2"/>
        <v>5.5132889542179209</v>
      </c>
      <c r="D52">
        <f t="shared" si="3"/>
        <v>35.183098861837905</v>
      </c>
    </row>
    <row r="53" spans="2:4" x14ac:dyDescent="0.25">
      <c r="B53">
        <f t="shared" si="4"/>
        <v>70</v>
      </c>
      <c r="C53">
        <f t="shared" si="2"/>
        <v>5.9822690234022096</v>
      </c>
      <c r="D53">
        <f t="shared" si="3"/>
        <v>34.177367857891149</v>
      </c>
    </row>
    <row r="54" spans="2:4" x14ac:dyDescent="0.25">
      <c r="B54">
        <f t="shared" si="4"/>
        <v>80</v>
      </c>
      <c r="C54">
        <f t="shared" si="2"/>
        <v>6.2694808754846116</v>
      </c>
      <c r="D54">
        <f t="shared" si="3"/>
        <v>33.105478633383669</v>
      </c>
    </row>
    <row r="55" spans="2:4" x14ac:dyDescent="0.25">
      <c r="B55">
        <f t="shared" si="4"/>
        <v>90</v>
      </c>
      <c r="C55">
        <f t="shared" si="2"/>
        <v>6.366197723675814</v>
      </c>
      <c r="D55">
        <f t="shared" si="3"/>
        <v>32</v>
      </c>
    </row>
    <row r="56" spans="2:4" x14ac:dyDescent="0.25">
      <c r="B56">
        <f t="shared" si="4"/>
        <v>100</v>
      </c>
      <c r="C56">
        <f t="shared" si="2"/>
        <v>6.2694808754846116</v>
      </c>
      <c r="D56">
        <f t="shared" si="3"/>
        <v>30.894521366616335</v>
      </c>
    </row>
    <row r="57" spans="2:4" x14ac:dyDescent="0.25">
      <c r="B57">
        <f t="shared" si="4"/>
        <v>110</v>
      </c>
      <c r="C57">
        <f t="shared" si="2"/>
        <v>5.9822690234022105</v>
      </c>
      <c r="D57">
        <f t="shared" si="3"/>
        <v>29.822632142108851</v>
      </c>
    </row>
    <row r="58" spans="2:4" x14ac:dyDescent="0.25">
      <c r="B58">
        <f t="shared" si="4"/>
        <v>120</v>
      </c>
      <c r="C58">
        <f t="shared" si="2"/>
        <v>5.5132889542179218</v>
      </c>
      <c r="D58">
        <f t="shared" si="3"/>
        <v>28.816901138162095</v>
      </c>
    </row>
    <row r="59" spans="2:4" x14ac:dyDescent="0.25">
      <c r="B59">
        <f t="shared" si="4"/>
        <v>130</v>
      </c>
      <c r="C59">
        <f t="shared" si="2"/>
        <v>4.8767903900185443</v>
      </c>
      <c r="D59">
        <f t="shared" si="3"/>
        <v>27.907886982406534</v>
      </c>
    </row>
    <row r="60" spans="2:4" x14ac:dyDescent="0.25">
      <c r="B60">
        <f t="shared" si="4"/>
        <v>140</v>
      </c>
      <c r="C60">
        <f t="shared" si="2"/>
        <v>4.0921130175934648</v>
      </c>
      <c r="D60">
        <f t="shared" si="3"/>
        <v>27.123209609981458</v>
      </c>
    </row>
    <row r="61" spans="2:4" x14ac:dyDescent="0.25">
      <c r="B61">
        <f t="shared" si="4"/>
        <v>150</v>
      </c>
      <c r="C61">
        <f t="shared" si="2"/>
        <v>3.1830988618379066</v>
      </c>
      <c r="D61">
        <f t="shared" si="3"/>
        <v>26.48671104578208</v>
      </c>
    </row>
    <row r="62" spans="2:4" x14ac:dyDescent="0.25">
      <c r="B62">
        <f t="shared" si="4"/>
        <v>160</v>
      </c>
      <c r="C62">
        <f t="shared" si="2"/>
        <v>2.1773678578911491</v>
      </c>
      <c r="D62">
        <f t="shared" si="3"/>
        <v>26.01773097659779</v>
      </c>
    </row>
    <row r="63" spans="2:4" x14ac:dyDescent="0.25">
      <c r="B63">
        <f t="shared" si="4"/>
        <v>170</v>
      </c>
      <c r="C63">
        <f t="shared" si="2"/>
        <v>1.1054786333836648</v>
      </c>
      <c r="D63">
        <f t="shared" si="3"/>
        <v>25.730519124515389</v>
      </c>
    </row>
    <row r="64" spans="2:4" x14ac:dyDescent="0.25">
      <c r="B64">
        <f t="shared" si="4"/>
        <v>180</v>
      </c>
      <c r="C64">
        <f t="shared" si="2"/>
        <v>7.7995373048041974E-16</v>
      </c>
      <c r="D64">
        <f t="shared" si="3"/>
        <v>25.633802276324186</v>
      </c>
    </row>
    <row r="65" spans="2:4" x14ac:dyDescent="0.25">
      <c r="B65">
        <f t="shared" si="4"/>
        <v>190</v>
      </c>
      <c r="C65">
        <f t="shared" si="2"/>
        <v>-1.1054786333836661</v>
      </c>
      <c r="D65">
        <f t="shared" si="3"/>
        <v>25.730519124515389</v>
      </c>
    </row>
    <row r="66" spans="2:4" x14ac:dyDescent="0.25">
      <c r="B66">
        <f t="shared" si="4"/>
        <v>200</v>
      </c>
      <c r="C66">
        <f t="shared" si="2"/>
        <v>-2.1773678578911473</v>
      </c>
      <c r="D66">
        <f t="shared" si="3"/>
        <v>26.01773097659779</v>
      </c>
    </row>
    <row r="67" spans="2:4" x14ac:dyDescent="0.25">
      <c r="B67">
        <f t="shared" si="4"/>
        <v>210</v>
      </c>
      <c r="C67">
        <f t="shared" si="2"/>
        <v>-3.1830988618379079</v>
      </c>
      <c r="D67">
        <f t="shared" si="3"/>
        <v>26.48671104578208</v>
      </c>
    </row>
    <row r="68" spans="2:4" x14ac:dyDescent="0.25">
      <c r="B68">
        <f t="shared" si="4"/>
        <v>220</v>
      </c>
      <c r="C68">
        <f t="shared" si="2"/>
        <v>-4.0921130175934639</v>
      </c>
      <c r="D68">
        <f t="shared" si="3"/>
        <v>27.123209609981455</v>
      </c>
    </row>
    <row r="69" spans="2:4" x14ac:dyDescent="0.25">
      <c r="B69">
        <f t="shared" si="4"/>
        <v>230</v>
      </c>
      <c r="C69">
        <f t="shared" si="2"/>
        <v>-4.8767903900185434</v>
      </c>
      <c r="D69">
        <f t="shared" si="3"/>
        <v>27.907886982406534</v>
      </c>
    </row>
    <row r="70" spans="2:4" x14ac:dyDescent="0.25">
      <c r="B70">
        <f t="shared" si="4"/>
        <v>240</v>
      </c>
      <c r="C70">
        <f t="shared" si="2"/>
        <v>-5.5132889542179191</v>
      </c>
      <c r="D70">
        <f t="shared" si="3"/>
        <v>28.816901138162091</v>
      </c>
    </row>
    <row r="71" spans="2:4" x14ac:dyDescent="0.25">
      <c r="B71">
        <f t="shared" si="4"/>
        <v>250</v>
      </c>
      <c r="C71">
        <f t="shared" si="2"/>
        <v>-5.9822690234022087</v>
      </c>
      <c r="D71">
        <f t="shared" si="3"/>
        <v>29.822632142108848</v>
      </c>
    </row>
    <row r="72" spans="2:4" x14ac:dyDescent="0.25">
      <c r="B72">
        <f t="shared" si="4"/>
        <v>260</v>
      </c>
      <c r="C72">
        <f t="shared" si="2"/>
        <v>-6.2694808754846116</v>
      </c>
      <c r="D72">
        <f t="shared" si="3"/>
        <v>30.894521366616335</v>
      </c>
    </row>
    <row r="73" spans="2:4" x14ac:dyDescent="0.25">
      <c r="B73">
        <f t="shared" si="4"/>
        <v>270</v>
      </c>
      <c r="C73">
        <f t="shared" si="2"/>
        <v>-6.366197723675814</v>
      </c>
      <c r="D73">
        <f t="shared" si="3"/>
        <v>32</v>
      </c>
    </row>
    <row r="74" spans="2:4" x14ac:dyDescent="0.25">
      <c r="B74">
        <f t="shared" si="4"/>
        <v>280</v>
      </c>
      <c r="C74">
        <f t="shared" si="2"/>
        <v>-6.2694808754846125</v>
      </c>
      <c r="D74">
        <f t="shared" si="3"/>
        <v>33.105478633383662</v>
      </c>
    </row>
    <row r="75" spans="2:4" x14ac:dyDescent="0.25">
      <c r="B75">
        <f t="shared" si="4"/>
        <v>290</v>
      </c>
      <c r="C75">
        <f t="shared" si="2"/>
        <v>-5.9822690234022105</v>
      </c>
      <c r="D75">
        <f t="shared" si="3"/>
        <v>34.177367857891142</v>
      </c>
    </row>
    <row r="76" spans="2:4" x14ac:dyDescent="0.25">
      <c r="B76">
        <f t="shared" si="4"/>
        <v>300</v>
      </c>
      <c r="C76">
        <f t="shared" si="2"/>
        <v>-5.5132889542179209</v>
      </c>
      <c r="D76">
        <f t="shared" si="3"/>
        <v>35.183098861837905</v>
      </c>
    </row>
    <row r="77" spans="2:4" x14ac:dyDescent="0.25">
      <c r="B77">
        <f t="shared" si="4"/>
        <v>310</v>
      </c>
      <c r="C77">
        <f t="shared" si="2"/>
        <v>-4.8767903900185452</v>
      </c>
      <c r="D77">
        <f t="shared" si="3"/>
        <v>36.092113017593462</v>
      </c>
    </row>
    <row r="78" spans="2:4" x14ac:dyDescent="0.25">
      <c r="B78">
        <f t="shared" si="4"/>
        <v>320</v>
      </c>
      <c r="C78">
        <f t="shared" si="2"/>
        <v>-4.0921130175934657</v>
      </c>
      <c r="D78">
        <f t="shared" si="3"/>
        <v>36.876790390018542</v>
      </c>
    </row>
    <row r="79" spans="2:4" x14ac:dyDescent="0.25">
      <c r="B79">
        <f t="shared" si="4"/>
        <v>330</v>
      </c>
      <c r="C79">
        <f t="shared" si="2"/>
        <v>-3.1830988618379097</v>
      </c>
      <c r="D79">
        <f t="shared" si="3"/>
        <v>37.51328895421792</v>
      </c>
    </row>
    <row r="80" spans="2:4" x14ac:dyDescent="0.25">
      <c r="B80">
        <f t="shared" si="4"/>
        <v>340</v>
      </c>
      <c r="C80">
        <f t="shared" si="2"/>
        <v>-2.1773678578911473</v>
      </c>
      <c r="D80">
        <f t="shared" si="3"/>
        <v>37.98226902340221</v>
      </c>
    </row>
    <row r="81" spans="2:4" x14ac:dyDescent="0.25">
      <c r="B81">
        <f t="shared" si="4"/>
        <v>350</v>
      </c>
      <c r="C81">
        <f t="shared" si="2"/>
        <v>-1.1054786333836712</v>
      </c>
      <c r="D81">
        <f t="shared" si="3"/>
        <v>38.269480875484611</v>
      </c>
    </row>
    <row r="82" spans="2:4" x14ac:dyDescent="0.25">
      <c r="B82">
        <f t="shared" si="4"/>
        <v>360</v>
      </c>
      <c r="C82">
        <f t="shared" si="2"/>
        <v>-1.5599074609608395E-15</v>
      </c>
      <c r="D82">
        <f t="shared" si="3"/>
        <v>38.36619772367581</v>
      </c>
    </row>
    <row r="84" spans="2:4" x14ac:dyDescent="0.25">
      <c r="B84">
        <v>0</v>
      </c>
      <c r="C84">
        <f>$D$4+($B$4*SIN($B84*PI()/180))</f>
        <v>35</v>
      </c>
      <c r="D84">
        <f>$C$4+($B$4*COS($B84*PI()/180))</f>
        <v>38.36619772367581</v>
      </c>
    </row>
    <row r="85" spans="2:4" x14ac:dyDescent="0.25">
      <c r="B85">
        <f t="shared" si="4"/>
        <v>10</v>
      </c>
      <c r="C85">
        <f t="shared" ref="C85:C120" si="5">$D$4+($B$4*SIN($B85*PI()/180))</f>
        <v>36.105478633383669</v>
      </c>
      <c r="D85">
        <f t="shared" ref="D85:D120" si="6">$C$4+($B$4*COS($B85*PI()/180))</f>
        <v>38.269480875484611</v>
      </c>
    </row>
    <row r="86" spans="2:4" x14ac:dyDescent="0.25">
      <c r="B86">
        <f t="shared" si="4"/>
        <v>20</v>
      </c>
      <c r="C86">
        <f t="shared" si="5"/>
        <v>37.177367857891149</v>
      </c>
      <c r="D86">
        <f t="shared" si="6"/>
        <v>37.98226902340221</v>
      </c>
    </row>
    <row r="87" spans="2:4" x14ac:dyDescent="0.25">
      <c r="B87">
        <f t="shared" si="4"/>
        <v>30</v>
      </c>
      <c r="C87">
        <f t="shared" si="5"/>
        <v>38.183098861837905</v>
      </c>
      <c r="D87">
        <f t="shared" si="6"/>
        <v>37.51328895421792</v>
      </c>
    </row>
    <row r="88" spans="2:4" x14ac:dyDescent="0.25">
      <c r="B88">
        <f t="shared" si="4"/>
        <v>40</v>
      </c>
      <c r="C88">
        <f t="shared" si="5"/>
        <v>39.092113017593462</v>
      </c>
      <c r="D88">
        <f t="shared" si="6"/>
        <v>36.876790390018542</v>
      </c>
    </row>
    <row r="89" spans="2:4" x14ac:dyDescent="0.25">
      <c r="B89">
        <f t="shared" si="4"/>
        <v>50</v>
      </c>
      <c r="C89">
        <f t="shared" si="5"/>
        <v>39.876790390018542</v>
      </c>
      <c r="D89">
        <f t="shared" si="6"/>
        <v>36.092113017593462</v>
      </c>
    </row>
    <row r="90" spans="2:4" x14ac:dyDescent="0.25">
      <c r="B90">
        <f t="shared" si="4"/>
        <v>60</v>
      </c>
      <c r="C90">
        <f t="shared" si="5"/>
        <v>40.51328895421792</v>
      </c>
      <c r="D90">
        <f t="shared" si="6"/>
        <v>35.183098861837905</v>
      </c>
    </row>
    <row r="91" spans="2:4" x14ac:dyDescent="0.25">
      <c r="B91">
        <f t="shared" si="4"/>
        <v>70</v>
      </c>
      <c r="C91">
        <f t="shared" si="5"/>
        <v>40.98226902340221</v>
      </c>
      <c r="D91">
        <f t="shared" si="6"/>
        <v>34.177367857891149</v>
      </c>
    </row>
    <row r="92" spans="2:4" x14ac:dyDescent="0.25">
      <c r="B92">
        <f t="shared" si="4"/>
        <v>80</v>
      </c>
      <c r="C92">
        <f t="shared" si="5"/>
        <v>41.269480875484611</v>
      </c>
      <c r="D92">
        <f t="shared" si="6"/>
        <v>33.105478633383669</v>
      </c>
    </row>
    <row r="93" spans="2:4" x14ac:dyDescent="0.25">
      <c r="B93">
        <f t="shared" si="4"/>
        <v>90</v>
      </c>
      <c r="C93">
        <f t="shared" si="5"/>
        <v>41.36619772367581</v>
      </c>
      <c r="D93">
        <f t="shared" si="6"/>
        <v>32</v>
      </c>
    </row>
    <row r="94" spans="2:4" x14ac:dyDescent="0.25">
      <c r="B94">
        <f t="shared" si="4"/>
        <v>100</v>
      </c>
      <c r="C94">
        <f t="shared" si="5"/>
        <v>41.269480875484611</v>
      </c>
      <c r="D94">
        <f t="shared" si="6"/>
        <v>30.894521366616335</v>
      </c>
    </row>
    <row r="95" spans="2:4" x14ac:dyDescent="0.25">
      <c r="B95">
        <f t="shared" si="4"/>
        <v>110</v>
      </c>
      <c r="C95">
        <f t="shared" si="5"/>
        <v>40.98226902340221</v>
      </c>
      <c r="D95">
        <f t="shared" si="6"/>
        <v>29.822632142108851</v>
      </c>
    </row>
    <row r="96" spans="2:4" x14ac:dyDescent="0.25">
      <c r="B96">
        <f t="shared" si="4"/>
        <v>120</v>
      </c>
      <c r="C96">
        <f t="shared" si="5"/>
        <v>40.51328895421792</v>
      </c>
      <c r="D96">
        <f t="shared" si="6"/>
        <v>28.816901138162095</v>
      </c>
    </row>
    <row r="97" spans="2:4" x14ac:dyDescent="0.25">
      <c r="B97">
        <f t="shared" si="4"/>
        <v>130</v>
      </c>
      <c r="C97">
        <f t="shared" si="5"/>
        <v>39.876790390018542</v>
      </c>
      <c r="D97">
        <f t="shared" si="6"/>
        <v>27.907886982406534</v>
      </c>
    </row>
    <row r="98" spans="2:4" x14ac:dyDescent="0.25">
      <c r="B98">
        <f t="shared" si="4"/>
        <v>140</v>
      </c>
      <c r="C98">
        <f t="shared" si="5"/>
        <v>39.092113017593462</v>
      </c>
      <c r="D98">
        <f t="shared" si="6"/>
        <v>27.123209609981458</v>
      </c>
    </row>
    <row r="99" spans="2:4" x14ac:dyDescent="0.25">
      <c r="B99">
        <f t="shared" si="4"/>
        <v>150</v>
      </c>
      <c r="C99">
        <f t="shared" si="5"/>
        <v>38.183098861837905</v>
      </c>
      <c r="D99">
        <f t="shared" si="6"/>
        <v>26.48671104578208</v>
      </c>
    </row>
    <row r="100" spans="2:4" x14ac:dyDescent="0.25">
      <c r="B100">
        <f t="shared" si="4"/>
        <v>160</v>
      </c>
      <c r="C100">
        <f t="shared" si="5"/>
        <v>37.177367857891149</v>
      </c>
      <c r="D100">
        <f t="shared" si="6"/>
        <v>26.01773097659779</v>
      </c>
    </row>
    <row r="101" spans="2:4" x14ac:dyDescent="0.25">
      <c r="B101">
        <f t="shared" si="4"/>
        <v>170</v>
      </c>
      <c r="C101">
        <f t="shared" si="5"/>
        <v>36.105478633383662</v>
      </c>
      <c r="D101">
        <f t="shared" si="6"/>
        <v>25.730519124515389</v>
      </c>
    </row>
    <row r="102" spans="2:4" x14ac:dyDescent="0.25">
      <c r="B102">
        <f t="shared" si="4"/>
        <v>180</v>
      </c>
      <c r="C102">
        <f t="shared" si="5"/>
        <v>35</v>
      </c>
      <c r="D102">
        <f t="shared" si="6"/>
        <v>25.633802276324186</v>
      </c>
    </row>
    <row r="103" spans="2:4" x14ac:dyDescent="0.25">
      <c r="B103">
        <f t="shared" si="4"/>
        <v>190</v>
      </c>
      <c r="C103">
        <f t="shared" si="5"/>
        <v>33.894521366616331</v>
      </c>
      <c r="D103">
        <f t="shared" si="6"/>
        <v>25.730519124515389</v>
      </c>
    </row>
    <row r="104" spans="2:4" x14ac:dyDescent="0.25">
      <c r="B104">
        <f t="shared" si="4"/>
        <v>200</v>
      </c>
      <c r="C104">
        <f t="shared" si="5"/>
        <v>32.822632142108851</v>
      </c>
      <c r="D104">
        <f t="shared" si="6"/>
        <v>26.01773097659779</v>
      </c>
    </row>
    <row r="105" spans="2:4" x14ac:dyDescent="0.25">
      <c r="B105">
        <f t="shared" si="4"/>
        <v>210</v>
      </c>
      <c r="C105">
        <f t="shared" si="5"/>
        <v>31.816901138162091</v>
      </c>
      <c r="D105">
        <f t="shared" si="6"/>
        <v>26.48671104578208</v>
      </c>
    </row>
    <row r="106" spans="2:4" x14ac:dyDescent="0.25">
      <c r="B106">
        <f t="shared" si="4"/>
        <v>220</v>
      </c>
      <c r="C106">
        <f t="shared" si="5"/>
        <v>30.907886982406538</v>
      </c>
      <c r="D106">
        <f t="shared" si="6"/>
        <v>27.123209609981455</v>
      </c>
    </row>
    <row r="107" spans="2:4" x14ac:dyDescent="0.25">
      <c r="B107">
        <f t="shared" si="4"/>
        <v>230</v>
      </c>
      <c r="C107">
        <f t="shared" si="5"/>
        <v>30.123209609981458</v>
      </c>
      <c r="D107">
        <f t="shared" si="6"/>
        <v>27.907886982406534</v>
      </c>
    </row>
    <row r="108" spans="2:4" x14ac:dyDescent="0.25">
      <c r="B108">
        <f t="shared" si="4"/>
        <v>240</v>
      </c>
      <c r="C108">
        <f t="shared" si="5"/>
        <v>29.48671104578208</v>
      </c>
      <c r="D108">
        <f t="shared" si="6"/>
        <v>28.816901138162091</v>
      </c>
    </row>
    <row r="109" spans="2:4" x14ac:dyDescent="0.25">
      <c r="B109">
        <f t="shared" si="4"/>
        <v>250</v>
      </c>
      <c r="C109">
        <f t="shared" si="5"/>
        <v>29.01773097659779</v>
      </c>
      <c r="D109">
        <f t="shared" si="6"/>
        <v>29.822632142108848</v>
      </c>
    </row>
    <row r="110" spans="2:4" x14ac:dyDescent="0.25">
      <c r="B110">
        <f t="shared" si="4"/>
        <v>260</v>
      </c>
      <c r="C110">
        <f t="shared" si="5"/>
        <v>28.730519124515389</v>
      </c>
      <c r="D110">
        <f t="shared" si="6"/>
        <v>30.894521366616335</v>
      </c>
    </row>
    <row r="111" spans="2:4" x14ac:dyDescent="0.25">
      <c r="B111">
        <f t="shared" si="4"/>
        <v>270</v>
      </c>
      <c r="C111">
        <f t="shared" si="5"/>
        <v>28.633802276324186</v>
      </c>
      <c r="D111">
        <f t="shared" si="6"/>
        <v>32</v>
      </c>
    </row>
    <row r="112" spans="2:4" x14ac:dyDescent="0.25">
      <c r="B112">
        <f t="shared" si="4"/>
        <v>280</v>
      </c>
      <c r="C112">
        <f t="shared" si="5"/>
        <v>28.730519124515389</v>
      </c>
      <c r="D112">
        <f t="shared" si="6"/>
        <v>33.105478633383662</v>
      </c>
    </row>
    <row r="113" spans="2:4" x14ac:dyDescent="0.25">
      <c r="B113">
        <f t="shared" ref="B113:B178" si="7">B112+10</f>
        <v>290</v>
      </c>
      <c r="C113">
        <f t="shared" si="5"/>
        <v>29.01773097659779</v>
      </c>
      <c r="D113">
        <f t="shared" si="6"/>
        <v>34.177367857891142</v>
      </c>
    </row>
    <row r="114" spans="2:4" x14ac:dyDescent="0.25">
      <c r="B114">
        <f t="shared" si="7"/>
        <v>300</v>
      </c>
      <c r="C114">
        <f t="shared" si="5"/>
        <v>29.48671104578208</v>
      </c>
      <c r="D114">
        <f t="shared" si="6"/>
        <v>35.183098861837905</v>
      </c>
    </row>
    <row r="115" spans="2:4" x14ac:dyDescent="0.25">
      <c r="B115">
        <f t="shared" si="7"/>
        <v>310</v>
      </c>
      <c r="C115">
        <f t="shared" si="5"/>
        <v>30.123209609981455</v>
      </c>
      <c r="D115">
        <f t="shared" si="6"/>
        <v>36.092113017593462</v>
      </c>
    </row>
    <row r="116" spans="2:4" x14ac:dyDescent="0.25">
      <c r="B116">
        <f t="shared" si="7"/>
        <v>320</v>
      </c>
      <c r="C116">
        <f t="shared" si="5"/>
        <v>30.907886982406534</v>
      </c>
      <c r="D116">
        <f t="shared" si="6"/>
        <v>36.876790390018542</v>
      </c>
    </row>
    <row r="117" spans="2:4" x14ac:dyDescent="0.25">
      <c r="B117">
        <f t="shared" si="7"/>
        <v>330</v>
      </c>
      <c r="C117">
        <f t="shared" si="5"/>
        <v>31.816901138162091</v>
      </c>
      <c r="D117">
        <f t="shared" si="6"/>
        <v>37.51328895421792</v>
      </c>
    </row>
    <row r="118" spans="2:4" x14ac:dyDescent="0.25">
      <c r="B118">
        <f t="shared" si="7"/>
        <v>340</v>
      </c>
      <c r="C118">
        <f t="shared" si="5"/>
        <v>32.822632142108851</v>
      </c>
      <c r="D118">
        <f t="shared" si="6"/>
        <v>37.98226902340221</v>
      </c>
    </row>
    <row r="119" spans="2:4" x14ac:dyDescent="0.25">
      <c r="B119">
        <f t="shared" si="7"/>
        <v>350</v>
      </c>
      <c r="C119">
        <f t="shared" si="5"/>
        <v>33.894521366616331</v>
      </c>
      <c r="D119">
        <f t="shared" si="6"/>
        <v>38.269480875484611</v>
      </c>
    </row>
    <row r="120" spans="2:4" x14ac:dyDescent="0.25">
      <c r="B120">
        <f t="shared" si="7"/>
        <v>360</v>
      </c>
      <c r="C120">
        <f t="shared" si="5"/>
        <v>35</v>
      </c>
      <c r="D120">
        <f t="shared" si="6"/>
        <v>38.36619772367581</v>
      </c>
    </row>
    <row r="122" spans="2:4" x14ac:dyDescent="0.25">
      <c r="B122">
        <v>0</v>
      </c>
      <c r="C122">
        <f t="shared" ref="C122:C158" si="8">$D$5+($B$5*SIN($B122*PI()/180))</f>
        <v>35</v>
      </c>
      <c r="D122">
        <f t="shared" ref="D122:D158" si="9">$C$5+($B$5*COS($B122*PI()/180))</f>
        <v>6.366197723675814</v>
      </c>
    </row>
    <row r="123" spans="2:4" x14ac:dyDescent="0.25">
      <c r="B123">
        <f t="shared" si="7"/>
        <v>10</v>
      </c>
      <c r="C123">
        <f t="shared" si="8"/>
        <v>36.105478633383669</v>
      </c>
      <c r="D123">
        <f t="shared" si="9"/>
        <v>6.2694808754846116</v>
      </c>
    </row>
    <row r="124" spans="2:4" x14ac:dyDescent="0.25">
      <c r="B124">
        <f t="shared" si="7"/>
        <v>20</v>
      </c>
      <c r="C124">
        <f t="shared" si="8"/>
        <v>37.177367857891149</v>
      </c>
      <c r="D124">
        <f t="shared" si="9"/>
        <v>5.9822690234022105</v>
      </c>
    </row>
    <row r="125" spans="2:4" x14ac:dyDescent="0.25">
      <c r="B125">
        <f t="shared" si="7"/>
        <v>30</v>
      </c>
      <c r="C125">
        <f t="shared" si="8"/>
        <v>38.183098861837905</v>
      </c>
      <c r="D125">
        <f t="shared" si="9"/>
        <v>5.5132889542179218</v>
      </c>
    </row>
    <row r="126" spans="2:4" x14ac:dyDescent="0.25">
      <c r="B126">
        <f t="shared" si="7"/>
        <v>40</v>
      </c>
      <c r="C126">
        <f t="shared" si="8"/>
        <v>39.092113017593462</v>
      </c>
      <c r="D126">
        <f t="shared" si="9"/>
        <v>4.8767903900185443</v>
      </c>
    </row>
    <row r="127" spans="2:4" x14ac:dyDescent="0.25">
      <c r="B127">
        <f t="shared" si="7"/>
        <v>50</v>
      </c>
      <c r="C127">
        <f t="shared" si="8"/>
        <v>39.876790390018542</v>
      </c>
      <c r="D127">
        <f t="shared" si="9"/>
        <v>4.0921130175934648</v>
      </c>
    </row>
    <row r="128" spans="2:4" x14ac:dyDescent="0.25">
      <c r="B128">
        <f t="shared" si="7"/>
        <v>60</v>
      </c>
      <c r="C128">
        <f t="shared" si="8"/>
        <v>40.51328895421792</v>
      </c>
      <c r="D128">
        <f t="shared" si="9"/>
        <v>3.1830988618379079</v>
      </c>
    </row>
    <row r="129" spans="2:4" x14ac:dyDescent="0.25">
      <c r="B129">
        <f t="shared" si="7"/>
        <v>70</v>
      </c>
      <c r="C129">
        <f t="shared" si="8"/>
        <v>40.98226902340221</v>
      </c>
      <c r="D129">
        <f t="shared" si="9"/>
        <v>2.1773678578911486</v>
      </c>
    </row>
    <row r="130" spans="2:4" x14ac:dyDescent="0.25">
      <c r="B130">
        <f t="shared" si="7"/>
        <v>80</v>
      </c>
      <c r="C130">
        <f t="shared" si="8"/>
        <v>41.269480875484611</v>
      </c>
      <c r="D130">
        <f t="shared" si="9"/>
        <v>1.1054786333836657</v>
      </c>
    </row>
    <row r="131" spans="2:4" x14ac:dyDescent="0.25">
      <c r="B131">
        <f t="shared" si="7"/>
        <v>90</v>
      </c>
      <c r="C131">
        <f t="shared" si="8"/>
        <v>41.36619772367581</v>
      </c>
      <c r="D131">
        <f t="shared" si="9"/>
        <v>3.8997686524020987E-16</v>
      </c>
    </row>
    <row r="132" spans="2:4" x14ac:dyDescent="0.25">
      <c r="B132">
        <f t="shared" si="7"/>
        <v>100</v>
      </c>
      <c r="C132">
        <f t="shared" si="8"/>
        <v>41.269480875484611</v>
      </c>
      <c r="D132">
        <f t="shared" si="9"/>
        <v>-1.105478633383665</v>
      </c>
    </row>
    <row r="133" spans="2:4" x14ac:dyDescent="0.25">
      <c r="B133">
        <f t="shared" si="7"/>
        <v>110</v>
      </c>
      <c r="C133">
        <f t="shared" si="8"/>
        <v>40.98226902340221</v>
      </c>
      <c r="D133">
        <f t="shared" si="9"/>
        <v>-2.1773678578911477</v>
      </c>
    </row>
    <row r="134" spans="2:4" x14ac:dyDescent="0.25">
      <c r="B134">
        <f t="shared" si="7"/>
        <v>120</v>
      </c>
      <c r="C134">
        <f t="shared" si="8"/>
        <v>40.51328895421792</v>
      </c>
      <c r="D134">
        <f t="shared" si="9"/>
        <v>-3.1830988618379057</v>
      </c>
    </row>
    <row r="135" spans="2:4" x14ac:dyDescent="0.25">
      <c r="B135">
        <f t="shared" si="7"/>
        <v>130</v>
      </c>
      <c r="C135">
        <f t="shared" si="8"/>
        <v>39.876790390018542</v>
      </c>
      <c r="D135">
        <f t="shared" si="9"/>
        <v>-4.0921130175934648</v>
      </c>
    </row>
    <row r="136" spans="2:4" x14ac:dyDescent="0.25">
      <c r="B136">
        <f t="shared" si="7"/>
        <v>140</v>
      </c>
      <c r="C136">
        <f t="shared" si="8"/>
        <v>39.092113017593462</v>
      </c>
      <c r="D136">
        <f t="shared" si="9"/>
        <v>-4.8767903900185434</v>
      </c>
    </row>
    <row r="137" spans="2:4" x14ac:dyDescent="0.25">
      <c r="B137">
        <f t="shared" si="7"/>
        <v>150</v>
      </c>
      <c r="C137">
        <f t="shared" si="8"/>
        <v>38.183098861837905</v>
      </c>
      <c r="D137">
        <f t="shared" si="9"/>
        <v>-5.5132889542179218</v>
      </c>
    </row>
    <row r="138" spans="2:4" x14ac:dyDescent="0.25">
      <c r="B138">
        <f t="shared" si="7"/>
        <v>160</v>
      </c>
      <c r="C138">
        <f t="shared" si="8"/>
        <v>37.177367857891149</v>
      </c>
      <c r="D138">
        <f t="shared" si="9"/>
        <v>-5.9822690234022096</v>
      </c>
    </row>
    <row r="139" spans="2:4" x14ac:dyDescent="0.25">
      <c r="B139">
        <f t="shared" si="7"/>
        <v>170</v>
      </c>
      <c r="C139">
        <f t="shared" si="8"/>
        <v>36.105478633383662</v>
      </c>
      <c r="D139">
        <f t="shared" si="9"/>
        <v>-6.2694808754846116</v>
      </c>
    </row>
    <row r="140" spans="2:4" x14ac:dyDescent="0.25">
      <c r="B140">
        <f t="shared" si="7"/>
        <v>180</v>
      </c>
      <c r="C140">
        <f t="shared" si="8"/>
        <v>35</v>
      </c>
      <c r="D140">
        <f t="shared" si="9"/>
        <v>-6.366197723675814</v>
      </c>
    </row>
    <row r="141" spans="2:4" x14ac:dyDescent="0.25">
      <c r="B141">
        <f t="shared" si="7"/>
        <v>190</v>
      </c>
      <c r="C141">
        <f t="shared" si="8"/>
        <v>33.894521366616331</v>
      </c>
      <c r="D141">
        <f t="shared" si="9"/>
        <v>-6.2694808754846116</v>
      </c>
    </row>
    <row r="142" spans="2:4" x14ac:dyDescent="0.25">
      <c r="B142">
        <f t="shared" si="7"/>
        <v>200</v>
      </c>
      <c r="C142">
        <f t="shared" si="8"/>
        <v>32.822632142108851</v>
      </c>
      <c r="D142">
        <f t="shared" si="9"/>
        <v>-5.9822690234022105</v>
      </c>
    </row>
    <row r="143" spans="2:4" x14ac:dyDescent="0.25">
      <c r="B143">
        <f t="shared" si="7"/>
        <v>210</v>
      </c>
      <c r="C143">
        <f t="shared" si="8"/>
        <v>31.816901138162091</v>
      </c>
      <c r="D143">
        <f t="shared" si="9"/>
        <v>-5.5132889542179209</v>
      </c>
    </row>
    <row r="144" spans="2:4" x14ac:dyDescent="0.25">
      <c r="B144">
        <f t="shared" si="7"/>
        <v>220</v>
      </c>
      <c r="C144">
        <f t="shared" si="8"/>
        <v>30.907886982406538</v>
      </c>
      <c r="D144">
        <f t="shared" si="9"/>
        <v>-4.8767903900185443</v>
      </c>
    </row>
    <row r="145" spans="2:4" x14ac:dyDescent="0.25">
      <c r="B145">
        <f t="shared" si="7"/>
        <v>230</v>
      </c>
      <c r="C145">
        <f t="shared" si="8"/>
        <v>30.123209609981458</v>
      </c>
      <c r="D145">
        <f t="shared" si="9"/>
        <v>-4.0921130175934648</v>
      </c>
    </row>
    <row r="146" spans="2:4" x14ac:dyDescent="0.25">
      <c r="B146">
        <f t="shared" si="7"/>
        <v>240</v>
      </c>
      <c r="C146">
        <f t="shared" si="8"/>
        <v>29.48671104578208</v>
      </c>
      <c r="D146">
        <f t="shared" si="9"/>
        <v>-3.1830988618379097</v>
      </c>
    </row>
    <row r="147" spans="2:4" x14ac:dyDescent="0.25">
      <c r="B147">
        <f t="shared" si="7"/>
        <v>250</v>
      </c>
      <c r="C147">
        <f t="shared" si="8"/>
        <v>29.01773097659779</v>
      </c>
      <c r="D147">
        <f t="shared" si="9"/>
        <v>-2.1773678578911522</v>
      </c>
    </row>
    <row r="148" spans="2:4" x14ac:dyDescent="0.25">
      <c r="B148">
        <f t="shared" si="7"/>
        <v>260</v>
      </c>
      <c r="C148">
        <f t="shared" si="8"/>
        <v>28.730519124515389</v>
      </c>
      <c r="D148">
        <f t="shared" si="9"/>
        <v>-1.1054786333836653</v>
      </c>
    </row>
    <row r="149" spans="2:4" x14ac:dyDescent="0.25">
      <c r="B149">
        <f t="shared" si="7"/>
        <v>270</v>
      </c>
      <c r="C149">
        <f t="shared" si="8"/>
        <v>28.633802276324186</v>
      </c>
      <c r="D149">
        <f t="shared" si="9"/>
        <v>-1.1699305957206295E-15</v>
      </c>
    </row>
    <row r="150" spans="2:4" x14ac:dyDescent="0.25">
      <c r="B150">
        <f t="shared" si="7"/>
        <v>280</v>
      </c>
      <c r="C150">
        <f t="shared" si="8"/>
        <v>28.730519124515389</v>
      </c>
      <c r="D150">
        <f t="shared" si="9"/>
        <v>1.1054786333836628</v>
      </c>
    </row>
    <row r="151" spans="2:4" x14ac:dyDescent="0.25">
      <c r="B151">
        <f t="shared" si="7"/>
        <v>290</v>
      </c>
      <c r="C151">
        <f t="shared" si="8"/>
        <v>29.01773097659779</v>
      </c>
      <c r="D151">
        <f t="shared" si="9"/>
        <v>2.1773678578911442</v>
      </c>
    </row>
    <row r="152" spans="2:4" x14ac:dyDescent="0.25">
      <c r="B152">
        <f t="shared" si="7"/>
        <v>300</v>
      </c>
      <c r="C152">
        <f t="shared" si="8"/>
        <v>29.48671104578208</v>
      </c>
      <c r="D152">
        <f t="shared" si="9"/>
        <v>3.1830988618379079</v>
      </c>
    </row>
    <row r="153" spans="2:4" x14ac:dyDescent="0.25">
      <c r="B153">
        <f t="shared" si="7"/>
        <v>310</v>
      </c>
      <c r="C153">
        <f t="shared" si="8"/>
        <v>30.123209609981455</v>
      </c>
      <c r="D153">
        <f t="shared" si="9"/>
        <v>4.0921130175934639</v>
      </c>
    </row>
    <row r="154" spans="2:4" x14ac:dyDescent="0.25">
      <c r="B154">
        <f t="shared" si="7"/>
        <v>320</v>
      </c>
      <c r="C154">
        <f t="shared" si="8"/>
        <v>30.907886982406534</v>
      </c>
      <c r="D154">
        <f t="shared" si="9"/>
        <v>4.8767903900185434</v>
      </c>
    </row>
    <row r="155" spans="2:4" x14ac:dyDescent="0.25">
      <c r="B155">
        <f t="shared" si="7"/>
        <v>330</v>
      </c>
      <c r="C155">
        <f t="shared" si="8"/>
        <v>31.816901138162091</v>
      </c>
      <c r="D155">
        <f t="shared" si="9"/>
        <v>5.5132889542179191</v>
      </c>
    </row>
    <row r="156" spans="2:4" x14ac:dyDescent="0.25">
      <c r="B156">
        <f t="shared" si="7"/>
        <v>340</v>
      </c>
      <c r="C156">
        <f t="shared" si="8"/>
        <v>32.822632142108851</v>
      </c>
      <c r="D156">
        <f t="shared" si="9"/>
        <v>5.9822690234022105</v>
      </c>
    </row>
    <row r="157" spans="2:4" x14ac:dyDescent="0.25">
      <c r="B157">
        <f t="shared" si="7"/>
        <v>350</v>
      </c>
      <c r="C157">
        <f t="shared" si="8"/>
        <v>33.894521366616331</v>
      </c>
      <c r="D157">
        <f t="shared" si="9"/>
        <v>6.2694808754846116</v>
      </c>
    </row>
    <row r="158" spans="2:4" x14ac:dyDescent="0.25">
      <c r="B158">
        <f t="shared" si="7"/>
        <v>360</v>
      </c>
      <c r="C158">
        <f t="shared" si="8"/>
        <v>35</v>
      </c>
      <c r="D158">
        <f t="shared" si="9"/>
        <v>6.366197723675814</v>
      </c>
    </row>
    <row r="160" spans="2:4" x14ac:dyDescent="0.25">
      <c r="B160">
        <v>0</v>
      </c>
      <c r="C160">
        <f t="shared" ref="C160:C196" si="10">$D$6+($B$6*SIN($B160*PI()/180))</f>
        <v>17.5</v>
      </c>
      <c r="D160">
        <f t="shared" ref="D160:D196" si="11">$C$6+($B$6*COS($B160*PI()/180))</f>
        <v>30.998761836980215</v>
      </c>
    </row>
    <row r="161" spans="2:4" x14ac:dyDescent="0.25">
      <c r="B161">
        <f t="shared" si="7"/>
        <v>10</v>
      </c>
      <c r="C161">
        <f t="shared" si="10"/>
        <v>20.104507660251915</v>
      </c>
      <c r="D161">
        <f t="shared" si="11"/>
        <v>30.770896942641745</v>
      </c>
    </row>
    <row r="162" spans="2:4" x14ac:dyDescent="0.25">
      <c r="B162">
        <f t="shared" si="7"/>
        <v>20</v>
      </c>
      <c r="C162">
        <f t="shared" si="10"/>
        <v>22.629878673191545</v>
      </c>
      <c r="D162">
        <f t="shared" si="11"/>
        <v>30.094225819135605</v>
      </c>
    </row>
    <row r="163" spans="2:4" x14ac:dyDescent="0.25">
      <c r="B163">
        <f t="shared" si="7"/>
        <v>30</v>
      </c>
      <c r="C163">
        <f t="shared" si="10"/>
        <v>24.999380918490107</v>
      </c>
      <c r="D163">
        <f t="shared" si="11"/>
        <v>28.98930877613742</v>
      </c>
    </row>
    <row r="164" spans="2:4" x14ac:dyDescent="0.25">
      <c r="B164">
        <f t="shared" si="7"/>
        <v>40</v>
      </c>
      <c r="C164">
        <f t="shared" si="10"/>
        <v>27.1410182694502</v>
      </c>
      <c r="D164">
        <f t="shared" si="11"/>
        <v>27.48971815888369</v>
      </c>
    </row>
    <row r="165" spans="2:4" x14ac:dyDescent="0.25">
      <c r="B165">
        <f t="shared" si="7"/>
        <v>50</v>
      </c>
      <c r="C165">
        <f t="shared" si="10"/>
        <v>28.98971815888369</v>
      </c>
      <c r="D165">
        <f t="shared" si="11"/>
        <v>25.6410182694502</v>
      </c>
    </row>
    <row r="166" spans="2:4" x14ac:dyDescent="0.25">
      <c r="B166">
        <f t="shared" si="7"/>
        <v>60</v>
      </c>
      <c r="C166">
        <f t="shared" si="10"/>
        <v>30.48930877613742</v>
      </c>
      <c r="D166">
        <f t="shared" si="11"/>
        <v>23.499380918490111</v>
      </c>
    </row>
    <row r="167" spans="2:4" x14ac:dyDescent="0.25">
      <c r="B167">
        <f t="shared" si="7"/>
        <v>70</v>
      </c>
      <c r="C167">
        <f t="shared" si="10"/>
        <v>31.594225819135602</v>
      </c>
      <c r="D167">
        <f t="shared" si="11"/>
        <v>21.129878673191545</v>
      </c>
    </row>
    <row r="168" spans="2:4" x14ac:dyDescent="0.25">
      <c r="B168">
        <f t="shared" si="7"/>
        <v>80</v>
      </c>
      <c r="C168">
        <f t="shared" si="10"/>
        <v>32.270896942641741</v>
      </c>
      <c r="D168">
        <f t="shared" si="11"/>
        <v>18.604507660251915</v>
      </c>
    </row>
    <row r="169" spans="2:4" x14ac:dyDescent="0.25">
      <c r="B169">
        <f t="shared" si="7"/>
        <v>90</v>
      </c>
      <c r="C169">
        <f t="shared" si="10"/>
        <v>32.498761836980215</v>
      </c>
      <c r="D169">
        <f t="shared" si="11"/>
        <v>16</v>
      </c>
    </row>
    <row r="170" spans="2:4" x14ac:dyDescent="0.25">
      <c r="B170">
        <f t="shared" si="7"/>
        <v>100</v>
      </c>
      <c r="C170">
        <f t="shared" si="10"/>
        <v>32.270896942641741</v>
      </c>
      <c r="D170">
        <f t="shared" si="11"/>
        <v>13.395492339748085</v>
      </c>
    </row>
    <row r="171" spans="2:4" x14ac:dyDescent="0.25">
      <c r="B171">
        <f t="shared" si="7"/>
        <v>110</v>
      </c>
      <c r="C171">
        <f t="shared" si="10"/>
        <v>31.594225819135605</v>
      </c>
      <c r="D171">
        <f t="shared" si="11"/>
        <v>10.870121326808455</v>
      </c>
    </row>
    <row r="172" spans="2:4" x14ac:dyDescent="0.25">
      <c r="B172">
        <f t="shared" si="7"/>
        <v>120</v>
      </c>
      <c r="C172">
        <f t="shared" si="10"/>
        <v>30.48930877613742</v>
      </c>
      <c r="D172">
        <f t="shared" si="11"/>
        <v>8.5006190815098961</v>
      </c>
    </row>
    <row r="173" spans="2:4" x14ac:dyDescent="0.25">
      <c r="B173">
        <f t="shared" si="7"/>
        <v>130</v>
      </c>
      <c r="C173">
        <f t="shared" si="10"/>
        <v>28.98971815888369</v>
      </c>
      <c r="D173">
        <f t="shared" si="11"/>
        <v>6.3589817305497984</v>
      </c>
    </row>
    <row r="174" spans="2:4" x14ac:dyDescent="0.25">
      <c r="B174">
        <f t="shared" si="7"/>
        <v>140</v>
      </c>
      <c r="C174">
        <f t="shared" si="10"/>
        <v>27.141018269450203</v>
      </c>
      <c r="D174">
        <f t="shared" si="11"/>
        <v>4.5102818411163117</v>
      </c>
    </row>
    <row r="175" spans="2:4" x14ac:dyDescent="0.25">
      <c r="B175">
        <f t="shared" si="7"/>
        <v>150</v>
      </c>
      <c r="C175">
        <f t="shared" si="10"/>
        <v>24.999380918490107</v>
      </c>
      <c r="D175">
        <f t="shared" si="11"/>
        <v>3.0106912238625778</v>
      </c>
    </row>
    <row r="176" spans="2:4" x14ac:dyDescent="0.25">
      <c r="B176">
        <f t="shared" si="7"/>
        <v>160</v>
      </c>
      <c r="C176">
        <f t="shared" si="10"/>
        <v>22.629878673191548</v>
      </c>
      <c r="D176">
        <f t="shared" si="11"/>
        <v>1.9057741808643964</v>
      </c>
    </row>
    <row r="177" spans="2:4" x14ac:dyDescent="0.25">
      <c r="B177">
        <f t="shared" si="7"/>
        <v>170</v>
      </c>
      <c r="C177">
        <f t="shared" si="10"/>
        <v>20.104507660251915</v>
      </c>
      <c r="D177">
        <f t="shared" si="11"/>
        <v>1.2291030573582553</v>
      </c>
    </row>
    <row r="178" spans="2:4" x14ac:dyDescent="0.25">
      <c r="B178">
        <f t="shared" si="7"/>
        <v>180</v>
      </c>
      <c r="C178">
        <f t="shared" si="10"/>
        <v>17.500000000000004</v>
      </c>
      <c r="D178">
        <f t="shared" si="11"/>
        <v>1.0012381630197833</v>
      </c>
    </row>
    <row r="179" spans="2:4" x14ac:dyDescent="0.25">
      <c r="B179">
        <f t="shared" ref="B179:B242" si="12">B178+10</f>
        <v>190</v>
      </c>
      <c r="C179">
        <f t="shared" si="10"/>
        <v>14.895492339748083</v>
      </c>
      <c r="D179">
        <f t="shared" si="11"/>
        <v>1.2291030573582553</v>
      </c>
    </row>
    <row r="180" spans="2:4" x14ac:dyDescent="0.25">
      <c r="B180">
        <f t="shared" si="12"/>
        <v>200</v>
      </c>
      <c r="C180">
        <f t="shared" si="10"/>
        <v>12.370121326808457</v>
      </c>
      <c r="D180">
        <f t="shared" si="11"/>
        <v>1.9057741808643947</v>
      </c>
    </row>
    <row r="181" spans="2:4" x14ac:dyDescent="0.25">
      <c r="B181">
        <f t="shared" si="12"/>
        <v>210</v>
      </c>
      <c r="C181">
        <f t="shared" si="10"/>
        <v>10.000619081509889</v>
      </c>
      <c r="D181">
        <f t="shared" si="11"/>
        <v>3.0106912238625796</v>
      </c>
    </row>
    <row r="182" spans="2:4" x14ac:dyDescent="0.25">
      <c r="B182">
        <f t="shared" si="12"/>
        <v>220</v>
      </c>
      <c r="C182">
        <f t="shared" si="10"/>
        <v>7.8589817305498002</v>
      </c>
      <c r="D182">
        <f t="shared" si="11"/>
        <v>4.5102818411163099</v>
      </c>
    </row>
    <row r="183" spans="2:4" x14ac:dyDescent="0.25">
      <c r="B183">
        <f t="shared" si="12"/>
        <v>230</v>
      </c>
      <c r="C183">
        <f t="shared" si="10"/>
        <v>6.0102818411163117</v>
      </c>
      <c r="D183">
        <f t="shared" si="11"/>
        <v>6.3589817305497967</v>
      </c>
    </row>
    <row r="184" spans="2:4" x14ac:dyDescent="0.25">
      <c r="B184">
        <f t="shared" si="12"/>
        <v>240</v>
      </c>
      <c r="C184">
        <f t="shared" si="10"/>
        <v>4.5106912238625831</v>
      </c>
      <c r="D184">
        <f t="shared" si="11"/>
        <v>8.5006190815098854</v>
      </c>
    </row>
    <row r="185" spans="2:4" x14ac:dyDescent="0.25">
      <c r="B185">
        <f t="shared" si="12"/>
        <v>250</v>
      </c>
      <c r="C185">
        <f t="shared" si="10"/>
        <v>3.4057741808643964</v>
      </c>
      <c r="D185">
        <f t="shared" si="11"/>
        <v>10.870121326808446</v>
      </c>
    </row>
    <row r="186" spans="2:4" x14ac:dyDescent="0.25">
      <c r="B186">
        <f t="shared" si="12"/>
        <v>260</v>
      </c>
      <c r="C186">
        <f t="shared" si="10"/>
        <v>2.7291030573582553</v>
      </c>
      <c r="D186">
        <f t="shared" si="11"/>
        <v>13.395492339748085</v>
      </c>
    </row>
    <row r="187" spans="2:4" x14ac:dyDescent="0.25">
      <c r="B187">
        <f t="shared" si="12"/>
        <v>270</v>
      </c>
      <c r="C187">
        <f t="shared" si="10"/>
        <v>2.5012381630197833</v>
      </c>
      <c r="D187">
        <f t="shared" si="11"/>
        <v>15.999999999999996</v>
      </c>
    </row>
    <row r="188" spans="2:4" x14ac:dyDescent="0.25">
      <c r="B188">
        <f t="shared" si="12"/>
        <v>280</v>
      </c>
      <c r="C188">
        <f t="shared" si="10"/>
        <v>2.7291030573582535</v>
      </c>
      <c r="D188">
        <f t="shared" si="11"/>
        <v>18.604507660251908</v>
      </c>
    </row>
    <row r="189" spans="2:4" x14ac:dyDescent="0.25">
      <c r="B189">
        <f t="shared" si="12"/>
        <v>290</v>
      </c>
      <c r="C189">
        <f t="shared" si="10"/>
        <v>3.4057741808643929</v>
      </c>
      <c r="D189">
        <f t="shared" si="11"/>
        <v>21.129878673191534</v>
      </c>
    </row>
    <row r="190" spans="2:4" x14ac:dyDescent="0.25">
      <c r="B190">
        <f t="shared" si="12"/>
        <v>300</v>
      </c>
      <c r="C190">
        <f t="shared" si="10"/>
        <v>4.5106912238625796</v>
      </c>
      <c r="D190">
        <f t="shared" si="11"/>
        <v>23.499380918490111</v>
      </c>
    </row>
    <row r="191" spans="2:4" x14ac:dyDescent="0.25">
      <c r="B191">
        <f t="shared" si="12"/>
        <v>310</v>
      </c>
      <c r="C191">
        <f t="shared" si="10"/>
        <v>6.0102818411163081</v>
      </c>
      <c r="D191">
        <f t="shared" si="11"/>
        <v>25.6410182694502</v>
      </c>
    </row>
    <row r="192" spans="2:4" x14ac:dyDescent="0.25">
      <c r="B192">
        <f t="shared" si="12"/>
        <v>320</v>
      </c>
      <c r="C192">
        <f t="shared" si="10"/>
        <v>7.8589817305497949</v>
      </c>
      <c r="D192">
        <f t="shared" si="11"/>
        <v>27.489718158883687</v>
      </c>
    </row>
    <row r="193" spans="2:4" x14ac:dyDescent="0.25">
      <c r="B193">
        <f t="shared" si="12"/>
        <v>330</v>
      </c>
      <c r="C193">
        <f t="shared" si="10"/>
        <v>10.000619081509885</v>
      </c>
      <c r="D193">
        <f t="shared" si="11"/>
        <v>28.989308776137417</v>
      </c>
    </row>
    <row r="194" spans="2:4" x14ac:dyDescent="0.25">
      <c r="B194">
        <f t="shared" si="12"/>
        <v>340</v>
      </c>
      <c r="C194">
        <f t="shared" si="10"/>
        <v>12.370121326808459</v>
      </c>
      <c r="D194">
        <f t="shared" si="11"/>
        <v>30.094225819135605</v>
      </c>
    </row>
    <row r="195" spans="2:4" x14ac:dyDescent="0.25">
      <c r="B195">
        <f t="shared" si="12"/>
        <v>350</v>
      </c>
      <c r="C195">
        <f t="shared" si="10"/>
        <v>14.895492339748071</v>
      </c>
      <c r="D195">
        <f t="shared" si="11"/>
        <v>30.770896942641741</v>
      </c>
    </row>
    <row r="196" spans="2:4" x14ac:dyDescent="0.25">
      <c r="B196">
        <f t="shared" si="12"/>
        <v>360</v>
      </c>
      <c r="C196">
        <f t="shared" si="10"/>
        <v>17.499999999999996</v>
      </c>
      <c r="D196">
        <f t="shared" si="11"/>
        <v>30.998761836980215</v>
      </c>
    </row>
    <row r="197" spans="2:4" x14ac:dyDescent="0.25">
      <c r="B197">
        <f t="shared" si="12"/>
        <v>370</v>
      </c>
    </row>
    <row r="198" spans="2:4" x14ac:dyDescent="0.25">
      <c r="B198">
        <f t="shared" si="12"/>
        <v>380</v>
      </c>
    </row>
    <row r="199" spans="2:4" x14ac:dyDescent="0.25">
      <c r="B199">
        <f t="shared" si="12"/>
        <v>390</v>
      </c>
    </row>
    <row r="200" spans="2:4" x14ac:dyDescent="0.25">
      <c r="B200">
        <f t="shared" si="12"/>
        <v>400</v>
      </c>
    </row>
    <row r="201" spans="2:4" x14ac:dyDescent="0.25">
      <c r="B201">
        <f t="shared" si="12"/>
        <v>410</v>
      </c>
    </row>
    <row r="202" spans="2:4" x14ac:dyDescent="0.25">
      <c r="B202">
        <f t="shared" si="12"/>
        <v>420</v>
      </c>
    </row>
    <row r="203" spans="2:4" x14ac:dyDescent="0.25">
      <c r="B203">
        <f t="shared" si="12"/>
        <v>430</v>
      </c>
    </row>
    <row r="204" spans="2:4" x14ac:dyDescent="0.25">
      <c r="B204">
        <f t="shared" si="12"/>
        <v>440</v>
      </c>
    </row>
    <row r="205" spans="2:4" x14ac:dyDescent="0.25">
      <c r="B205">
        <f t="shared" si="12"/>
        <v>450</v>
      </c>
    </row>
    <row r="206" spans="2:4" x14ac:dyDescent="0.25">
      <c r="B206">
        <f t="shared" si="12"/>
        <v>460</v>
      </c>
    </row>
    <row r="207" spans="2:4" x14ac:dyDescent="0.25">
      <c r="B207">
        <f t="shared" si="12"/>
        <v>470</v>
      </c>
    </row>
    <row r="208" spans="2:4" x14ac:dyDescent="0.25">
      <c r="B208">
        <f t="shared" si="12"/>
        <v>480</v>
      </c>
    </row>
    <row r="209" spans="2:2" x14ac:dyDescent="0.25">
      <c r="B209">
        <f t="shared" si="12"/>
        <v>490</v>
      </c>
    </row>
    <row r="210" spans="2:2" x14ac:dyDescent="0.25">
      <c r="B210">
        <f t="shared" si="12"/>
        <v>500</v>
      </c>
    </row>
    <row r="211" spans="2:2" x14ac:dyDescent="0.25">
      <c r="B211">
        <f t="shared" si="12"/>
        <v>510</v>
      </c>
    </row>
    <row r="212" spans="2:2" x14ac:dyDescent="0.25">
      <c r="B212">
        <f t="shared" si="12"/>
        <v>520</v>
      </c>
    </row>
    <row r="213" spans="2:2" x14ac:dyDescent="0.25">
      <c r="B213">
        <f t="shared" si="12"/>
        <v>530</v>
      </c>
    </row>
    <row r="214" spans="2:2" x14ac:dyDescent="0.25">
      <c r="B214">
        <f t="shared" si="12"/>
        <v>540</v>
      </c>
    </row>
    <row r="215" spans="2:2" x14ac:dyDescent="0.25">
      <c r="B215">
        <f t="shared" si="12"/>
        <v>550</v>
      </c>
    </row>
    <row r="216" spans="2:2" x14ac:dyDescent="0.25">
      <c r="B216">
        <f t="shared" si="12"/>
        <v>560</v>
      </c>
    </row>
    <row r="217" spans="2:2" x14ac:dyDescent="0.25">
      <c r="B217">
        <f t="shared" si="12"/>
        <v>570</v>
      </c>
    </row>
    <row r="218" spans="2:2" x14ac:dyDescent="0.25">
      <c r="B218">
        <f t="shared" si="12"/>
        <v>580</v>
      </c>
    </row>
    <row r="219" spans="2:2" x14ac:dyDescent="0.25">
      <c r="B219">
        <f t="shared" si="12"/>
        <v>590</v>
      </c>
    </row>
    <row r="220" spans="2:2" x14ac:dyDescent="0.25">
      <c r="B220">
        <f t="shared" si="12"/>
        <v>600</v>
      </c>
    </row>
    <row r="221" spans="2:2" x14ac:dyDescent="0.25">
      <c r="B221">
        <f t="shared" si="12"/>
        <v>610</v>
      </c>
    </row>
    <row r="222" spans="2:2" x14ac:dyDescent="0.25">
      <c r="B222">
        <f t="shared" si="12"/>
        <v>620</v>
      </c>
    </row>
    <row r="223" spans="2:2" x14ac:dyDescent="0.25">
      <c r="B223">
        <f t="shared" si="12"/>
        <v>630</v>
      </c>
    </row>
    <row r="224" spans="2:2" x14ac:dyDescent="0.25">
      <c r="B224">
        <f t="shared" si="12"/>
        <v>640</v>
      </c>
    </row>
    <row r="225" spans="2:2" x14ac:dyDescent="0.25">
      <c r="B225">
        <f t="shared" si="12"/>
        <v>650</v>
      </c>
    </row>
    <row r="226" spans="2:2" x14ac:dyDescent="0.25">
      <c r="B226">
        <f t="shared" si="12"/>
        <v>660</v>
      </c>
    </row>
    <row r="227" spans="2:2" x14ac:dyDescent="0.25">
      <c r="B227">
        <f t="shared" si="12"/>
        <v>670</v>
      </c>
    </row>
    <row r="228" spans="2:2" x14ac:dyDescent="0.25">
      <c r="B228">
        <f t="shared" si="12"/>
        <v>680</v>
      </c>
    </row>
    <row r="229" spans="2:2" x14ac:dyDescent="0.25">
      <c r="B229">
        <f t="shared" si="12"/>
        <v>690</v>
      </c>
    </row>
    <row r="230" spans="2:2" x14ac:dyDescent="0.25">
      <c r="B230">
        <f t="shared" si="12"/>
        <v>700</v>
      </c>
    </row>
    <row r="231" spans="2:2" x14ac:dyDescent="0.25">
      <c r="B231">
        <f t="shared" si="12"/>
        <v>710</v>
      </c>
    </row>
    <row r="232" spans="2:2" x14ac:dyDescent="0.25">
      <c r="B232">
        <f t="shared" si="12"/>
        <v>720</v>
      </c>
    </row>
    <row r="233" spans="2:2" x14ac:dyDescent="0.25">
      <c r="B233">
        <f t="shared" si="12"/>
        <v>730</v>
      </c>
    </row>
    <row r="234" spans="2:2" x14ac:dyDescent="0.25">
      <c r="B234">
        <f t="shared" si="12"/>
        <v>740</v>
      </c>
    </row>
    <row r="235" spans="2:2" x14ac:dyDescent="0.25">
      <c r="B235">
        <f t="shared" si="12"/>
        <v>750</v>
      </c>
    </row>
    <row r="236" spans="2:2" x14ac:dyDescent="0.25">
      <c r="B236">
        <f t="shared" si="12"/>
        <v>760</v>
      </c>
    </row>
    <row r="237" spans="2:2" x14ac:dyDescent="0.25">
      <c r="B237">
        <f t="shared" si="12"/>
        <v>770</v>
      </c>
    </row>
    <row r="238" spans="2:2" x14ac:dyDescent="0.25">
      <c r="B238">
        <f t="shared" si="12"/>
        <v>780</v>
      </c>
    </row>
    <row r="239" spans="2:2" x14ac:dyDescent="0.25">
      <c r="B239">
        <f t="shared" si="12"/>
        <v>790</v>
      </c>
    </row>
    <row r="240" spans="2:2" x14ac:dyDescent="0.25">
      <c r="B240">
        <f t="shared" si="12"/>
        <v>800</v>
      </c>
    </row>
    <row r="241" spans="2:2" x14ac:dyDescent="0.25">
      <c r="B241">
        <f t="shared" si="12"/>
        <v>810</v>
      </c>
    </row>
    <row r="242" spans="2:2" x14ac:dyDescent="0.25">
      <c r="B242">
        <f t="shared" si="12"/>
        <v>820</v>
      </c>
    </row>
    <row r="243" spans="2:2" x14ac:dyDescent="0.25">
      <c r="B243">
        <f t="shared" ref="B243:B306" si="13">B242+10</f>
        <v>830</v>
      </c>
    </row>
    <row r="244" spans="2:2" x14ac:dyDescent="0.25">
      <c r="B244">
        <f t="shared" si="13"/>
        <v>840</v>
      </c>
    </row>
    <row r="245" spans="2:2" x14ac:dyDescent="0.25">
      <c r="B245">
        <f t="shared" si="13"/>
        <v>850</v>
      </c>
    </row>
    <row r="246" spans="2:2" x14ac:dyDescent="0.25">
      <c r="B246">
        <f t="shared" si="13"/>
        <v>860</v>
      </c>
    </row>
    <row r="247" spans="2:2" x14ac:dyDescent="0.25">
      <c r="B247">
        <f t="shared" si="13"/>
        <v>870</v>
      </c>
    </row>
    <row r="248" spans="2:2" x14ac:dyDescent="0.25">
      <c r="B248">
        <f t="shared" si="13"/>
        <v>880</v>
      </c>
    </row>
    <row r="249" spans="2:2" x14ac:dyDescent="0.25">
      <c r="B249">
        <f t="shared" si="13"/>
        <v>890</v>
      </c>
    </row>
    <row r="250" spans="2:2" x14ac:dyDescent="0.25">
      <c r="B250">
        <f t="shared" si="13"/>
        <v>900</v>
      </c>
    </row>
    <row r="251" spans="2:2" x14ac:dyDescent="0.25">
      <c r="B251">
        <f t="shared" si="13"/>
        <v>910</v>
      </c>
    </row>
    <row r="252" spans="2:2" x14ac:dyDescent="0.25">
      <c r="B252">
        <f t="shared" si="13"/>
        <v>920</v>
      </c>
    </row>
    <row r="253" spans="2:2" x14ac:dyDescent="0.25">
      <c r="B253">
        <f t="shared" si="13"/>
        <v>930</v>
      </c>
    </row>
    <row r="254" spans="2:2" x14ac:dyDescent="0.25">
      <c r="B254">
        <f t="shared" si="13"/>
        <v>940</v>
      </c>
    </row>
    <row r="255" spans="2:2" x14ac:dyDescent="0.25">
      <c r="B255">
        <f t="shared" si="13"/>
        <v>950</v>
      </c>
    </row>
    <row r="256" spans="2:2" x14ac:dyDescent="0.25">
      <c r="B256">
        <f t="shared" si="13"/>
        <v>960</v>
      </c>
    </row>
    <row r="257" spans="2:2" x14ac:dyDescent="0.25">
      <c r="B257">
        <f t="shared" si="13"/>
        <v>970</v>
      </c>
    </row>
    <row r="258" spans="2:2" x14ac:dyDescent="0.25">
      <c r="B258">
        <f t="shared" si="13"/>
        <v>980</v>
      </c>
    </row>
    <row r="259" spans="2:2" x14ac:dyDescent="0.25">
      <c r="B259">
        <f t="shared" si="13"/>
        <v>990</v>
      </c>
    </row>
    <row r="260" spans="2:2" x14ac:dyDescent="0.25">
      <c r="B260">
        <f t="shared" si="13"/>
        <v>1000</v>
      </c>
    </row>
    <row r="261" spans="2:2" x14ac:dyDescent="0.25">
      <c r="B261">
        <f t="shared" si="13"/>
        <v>1010</v>
      </c>
    </row>
    <row r="262" spans="2:2" x14ac:dyDescent="0.25">
      <c r="B262">
        <f t="shared" si="13"/>
        <v>1020</v>
      </c>
    </row>
    <row r="263" spans="2:2" x14ac:dyDescent="0.25">
      <c r="B263">
        <f t="shared" si="13"/>
        <v>1030</v>
      </c>
    </row>
    <row r="264" spans="2:2" x14ac:dyDescent="0.25">
      <c r="B264">
        <f t="shared" si="13"/>
        <v>1040</v>
      </c>
    </row>
    <row r="265" spans="2:2" x14ac:dyDescent="0.25">
      <c r="B265">
        <f t="shared" si="13"/>
        <v>1050</v>
      </c>
    </row>
    <row r="266" spans="2:2" x14ac:dyDescent="0.25">
      <c r="B266">
        <f t="shared" si="13"/>
        <v>1060</v>
      </c>
    </row>
    <row r="267" spans="2:2" x14ac:dyDescent="0.25">
      <c r="B267">
        <f t="shared" si="13"/>
        <v>1070</v>
      </c>
    </row>
    <row r="268" spans="2:2" x14ac:dyDescent="0.25">
      <c r="B268">
        <f t="shared" si="13"/>
        <v>1080</v>
      </c>
    </row>
    <row r="269" spans="2:2" x14ac:dyDescent="0.25">
      <c r="B269">
        <f t="shared" si="13"/>
        <v>1090</v>
      </c>
    </row>
    <row r="270" spans="2:2" x14ac:dyDescent="0.25">
      <c r="B270">
        <f t="shared" si="13"/>
        <v>1100</v>
      </c>
    </row>
    <row r="271" spans="2:2" x14ac:dyDescent="0.25">
      <c r="B271">
        <f t="shared" si="13"/>
        <v>1110</v>
      </c>
    </row>
    <row r="272" spans="2:2" x14ac:dyDescent="0.25">
      <c r="B272">
        <f t="shared" si="13"/>
        <v>1120</v>
      </c>
    </row>
    <row r="273" spans="2:2" x14ac:dyDescent="0.25">
      <c r="B273">
        <f t="shared" si="13"/>
        <v>1130</v>
      </c>
    </row>
    <row r="274" spans="2:2" x14ac:dyDescent="0.25">
      <c r="B274">
        <f t="shared" si="13"/>
        <v>1140</v>
      </c>
    </row>
    <row r="275" spans="2:2" x14ac:dyDescent="0.25">
      <c r="B275">
        <f t="shared" si="13"/>
        <v>1150</v>
      </c>
    </row>
    <row r="276" spans="2:2" x14ac:dyDescent="0.25">
      <c r="B276">
        <f t="shared" si="13"/>
        <v>1160</v>
      </c>
    </row>
    <row r="277" spans="2:2" x14ac:dyDescent="0.25">
      <c r="B277">
        <f t="shared" si="13"/>
        <v>1170</v>
      </c>
    </row>
    <row r="278" spans="2:2" x14ac:dyDescent="0.25">
      <c r="B278">
        <f t="shared" si="13"/>
        <v>1180</v>
      </c>
    </row>
    <row r="279" spans="2:2" x14ac:dyDescent="0.25">
      <c r="B279">
        <f t="shared" si="13"/>
        <v>1190</v>
      </c>
    </row>
    <row r="280" spans="2:2" x14ac:dyDescent="0.25">
      <c r="B280">
        <f t="shared" si="13"/>
        <v>1200</v>
      </c>
    </row>
    <row r="281" spans="2:2" x14ac:dyDescent="0.25">
      <c r="B281">
        <f t="shared" si="13"/>
        <v>1210</v>
      </c>
    </row>
    <row r="282" spans="2:2" x14ac:dyDescent="0.25">
      <c r="B282">
        <f t="shared" si="13"/>
        <v>1220</v>
      </c>
    </row>
    <row r="283" spans="2:2" x14ac:dyDescent="0.25">
      <c r="B283">
        <f t="shared" si="13"/>
        <v>1230</v>
      </c>
    </row>
    <row r="284" spans="2:2" x14ac:dyDescent="0.25">
      <c r="B284">
        <f t="shared" si="13"/>
        <v>1240</v>
      </c>
    </row>
    <row r="285" spans="2:2" x14ac:dyDescent="0.25">
      <c r="B285">
        <f t="shared" si="13"/>
        <v>1250</v>
      </c>
    </row>
    <row r="286" spans="2:2" x14ac:dyDescent="0.25">
      <c r="B286">
        <f t="shared" si="13"/>
        <v>1260</v>
      </c>
    </row>
    <row r="287" spans="2:2" x14ac:dyDescent="0.25">
      <c r="B287">
        <f t="shared" si="13"/>
        <v>1270</v>
      </c>
    </row>
    <row r="288" spans="2:2" x14ac:dyDescent="0.25">
      <c r="B288">
        <f t="shared" si="13"/>
        <v>1280</v>
      </c>
    </row>
    <row r="289" spans="2:2" x14ac:dyDescent="0.25">
      <c r="B289">
        <f t="shared" si="13"/>
        <v>1290</v>
      </c>
    </row>
    <row r="290" spans="2:2" x14ac:dyDescent="0.25">
      <c r="B290">
        <f t="shared" si="13"/>
        <v>1300</v>
      </c>
    </row>
    <row r="291" spans="2:2" x14ac:dyDescent="0.25">
      <c r="B291">
        <f t="shared" si="13"/>
        <v>1310</v>
      </c>
    </row>
    <row r="292" spans="2:2" x14ac:dyDescent="0.25">
      <c r="B292">
        <f t="shared" si="13"/>
        <v>1320</v>
      </c>
    </row>
    <row r="293" spans="2:2" x14ac:dyDescent="0.25">
      <c r="B293">
        <f t="shared" si="13"/>
        <v>1330</v>
      </c>
    </row>
    <row r="294" spans="2:2" x14ac:dyDescent="0.25">
      <c r="B294">
        <f t="shared" si="13"/>
        <v>1340</v>
      </c>
    </row>
    <row r="295" spans="2:2" x14ac:dyDescent="0.25">
      <c r="B295">
        <f t="shared" si="13"/>
        <v>1350</v>
      </c>
    </row>
    <row r="296" spans="2:2" x14ac:dyDescent="0.25">
      <c r="B296">
        <f t="shared" si="13"/>
        <v>1360</v>
      </c>
    </row>
    <row r="297" spans="2:2" x14ac:dyDescent="0.25">
      <c r="B297">
        <f t="shared" si="13"/>
        <v>1370</v>
      </c>
    </row>
    <row r="298" spans="2:2" x14ac:dyDescent="0.25">
      <c r="B298">
        <f t="shared" si="13"/>
        <v>1380</v>
      </c>
    </row>
    <row r="299" spans="2:2" x14ac:dyDescent="0.25">
      <c r="B299">
        <f t="shared" si="13"/>
        <v>1390</v>
      </c>
    </row>
    <row r="300" spans="2:2" x14ac:dyDescent="0.25">
      <c r="B300">
        <f t="shared" si="13"/>
        <v>1400</v>
      </c>
    </row>
    <row r="301" spans="2:2" x14ac:dyDescent="0.25">
      <c r="B301">
        <f t="shared" si="13"/>
        <v>1410</v>
      </c>
    </row>
    <row r="302" spans="2:2" x14ac:dyDescent="0.25">
      <c r="B302">
        <f t="shared" si="13"/>
        <v>1420</v>
      </c>
    </row>
    <row r="303" spans="2:2" x14ac:dyDescent="0.25">
      <c r="B303">
        <f t="shared" si="13"/>
        <v>1430</v>
      </c>
    </row>
    <row r="304" spans="2:2" x14ac:dyDescent="0.25">
      <c r="B304">
        <f t="shared" si="13"/>
        <v>1440</v>
      </c>
    </row>
    <row r="305" spans="2:2" x14ac:dyDescent="0.25">
      <c r="B305">
        <f t="shared" si="13"/>
        <v>1450</v>
      </c>
    </row>
    <row r="306" spans="2:2" x14ac:dyDescent="0.25">
      <c r="B306">
        <f t="shared" si="13"/>
        <v>1460</v>
      </c>
    </row>
    <row r="307" spans="2:2" x14ac:dyDescent="0.25">
      <c r="B307">
        <f t="shared" ref="B307:B370" si="14">B306+10</f>
        <v>1470</v>
      </c>
    </row>
    <row r="308" spans="2:2" x14ac:dyDescent="0.25">
      <c r="B308">
        <f t="shared" si="14"/>
        <v>1480</v>
      </c>
    </row>
    <row r="309" spans="2:2" x14ac:dyDescent="0.25">
      <c r="B309">
        <f t="shared" si="14"/>
        <v>1490</v>
      </c>
    </row>
    <row r="310" spans="2:2" x14ac:dyDescent="0.25">
      <c r="B310">
        <f t="shared" si="14"/>
        <v>1500</v>
      </c>
    </row>
    <row r="311" spans="2:2" x14ac:dyDescent="0.25">
      <c r="B311">
        <f t="shared" si="14"/>
        <v>1510</v>
      </c>
    </row>
    <row r="312" spans="2:2" x14ac:dyDescent="0.25">
      <c r="B312">
        <f t="shared" si="14"/>
        <v>1520</v>
      </c>
    </row>
    <row r="313" spans="2:2" x14ac:dyDescent="0.25">
      <c r="B313">
        <f t="shared" si="14"/>
        <v>1530</v>
      </c>
    </row>
    <row r="314" spans="2:2" x14ac:dyDescent="0.25">
      <c r="B314">
        <f t="shared" si="14"/>
        <v>1540</v>
      </c>
    </row>
    <row r="315" spans="2:2" x14ac:dyDescent="0.25">
      <c r="B315">
        <f t="shared" si="14"/>
        <v>1550</v>
      </c>
    </row>
    <row r="316" spans="2:2" x14ac:dyDescent="0.25">
      <c r="B316">
        <f t="shared" si="14"/>
        <v>1560</v>
      </c>
    </row>
    <row r="317" spans="2:2" x14ac:dyDescent="0.25">
      <c r="B317">
        <f t="shared" si="14"/>
        <v>1570</v>
      </c>
    </row>
    <row r="318" spans="2:2" x14ac:dyDescent="0.25">
      <c r="B318">
        <f t="shared" si="14"/>
        <v>1580</v>
      </c>
    </row>
    <row r="319" spans="2:2" x14ac:dyDescent="0.25">
      <c r="B319">
        <f t="shared" si="14"/>
        <v>1590</v>
      </c>
    </row>
    <row r="320" spans="2:2" x14ac:dyDescent="0.25">
      <c r="B320">
        <f t="shared" si="14"/>
        <v>1600</v>
      </c>
    </row>
    <row r="321" spans="2:2" x14ac:dyDescent="0.25">
      <c r="B321">
        <f t="shared" si="14"/>
        <v>1610</v>
      </c>
    </row>
    <row r="322" spans="2:2" x14ac:dyDescent="0.25">
      <c r="B322">
        <f t="shared" si="14"/>
        <v>1620</v>
      </c>
    </row>
    <row r="323" spans="2:2" x14ac:dyDescent="0.25">
      <c r="B323">
        <f t="shared" si="14"/>
        <v>1630</v>
      </c>
    </row>
    <row r="324" spans="2:2" x14ac:dyDescent="0.25">
      <c r="B324">
        <f t="shared" si="14"/>
        <v>1640</v>
      </c>
    </row>
    <row r="325" spans="2:2" x14ac:dyDescent="0.25">
      <c r="B325">
        <f t="shared" si="14"/>
        <v>1650</v>
      </c>
    </row>
    <row r="326" spans="2:2" x14ac:dyDescent="0.25">
      <c r="B326">
        <f t="shared" si="14"/>
        <v>1660</v>
      </c>
    </row>
    <row r="327" spans="2:2" x14ac:dyDescent="0.25">
      <c r="B327">
        <f t="shared" si="14"/>
        <v>1670</v>
      </c>
    </row>
    <row r="328" spans="2:2" x14ac:dyDescent="0.25">
      <c r="B328">
        <f t="shared" si="14"/>
        <v>1680</v>
      </c>
    </row>
    <row r="329" spans="2:2" x14ac:dyDescent="0.25">
      <c r="B329">
        <f t="shared" si="14"/>
        <v>1690</v>
      </c>
    </row>
    <row r="330" spans="2:2" x14ac:dyDescent="0.25">
      <c r="B330">
        <f t="shared" si="14"/>
        <v>1700</v>
      </c>
    </row>
    <row r="331" spans="2:2" x14ac:dyDescent="0.25">
      <c r="B331">
        <f t="shared" si="14"/>
        <v>1710</v>
      </c>
    </row>
    <row r="332" spans="2:2" x14ac:dyDescent="0.25">
      <c r="B332">
        <f t="shared" si="14"/>
        <v>1720</v>
      </c>
    </row>
    <row r="333" spans="2:2" x14ac:dyDescent="0.25">
      <c r="B333">
        <f t="shared" si="14"/>
        <v>1730</v>
      </c>
    </row>
    <row r="334" spans="2:2" x14ac:dyDescent="0.25">
      <c r="B334">
        <f t="shared" si="14"/>
        <v>1740</v>
      </c>
    </row>
    <row r="335" spans="2:2" x14ac:dyDescent="0.25">
      <c r="B335">
        <f t="shared" si="14"/>
        <v>1750</v>
      </c>
    </row>
    <row r="336" spans="2:2" x14ac:dyDescent="0.25">
      <c r="B336">
        <f t="shared" si="14"/>
        <v>1760</v>
      </c>
    </row>
    <row r="337" spans="2:2" x14ac:dyDescent="0.25">
      <c r="B337">
        <f t="shared" si="14"/>
        <v>1770</v>
      </c>
    </row>
    <row r="338" spans="2:2" x14ac:dyDescent="0.25">
      <c r="B338">
        <f t="shared" si="14"/>
        <v>1780</v>
      </c>
    </row>
    <row r="339" spans="2:2" x14ac:dyDescent="0.25">
      <c r="B339">
        <f t="shared" si="14"/>
        <v>1790</v>
      </c>
    </row>
    <row r="340" spans="2:2" x14ac:dyDescent="0.25">
      <c r="B340">
        <f t="shared" si="14"/>
        <v>1800</v>
      </c>
    </row>
    <row r="341" spans="2:2" x14ac:dyDescent="0.25">
      <c r="B341">
        <f t="shared" si="14"/>
        <v>1810</v>
      </c>
    </row>
    <row r="342" spans="2:2" x14ac:dyDescent="0.25">
      <c r="B342">
        <f t="shared" si="14"/>
        <v>1820</v>
      </c>
    </row>
    <row r="343" spans="2:2" x14ac:dyDescent="0.25">
      <c r="B343">
        <f t="shared" si="14"/>
        <v>1830</v>
      </c>
    </row>
    <row r="344" spans="2:2" x14ac:dyDescent="0.25">
      <c r="B344">
        <f t="shared" si="14"/>
        <v>1840</v>
      </c>
    </row>
    <row r="345" spans="2:2" x14ac:dyDescent="0.25">
      <c r="B345">
        <f t="shared" si="14"/>
        <v>1850</v>
      </c>
    </row>
    <row r="346" spans="2:2" x14ac:dyDescent="0.25">
      <c r="B346">
        <f t="shared" si="14"/>
        <v>1860</v>
      </c>
    </row>
    <row r="347" spans="2:2" x14ac:dyDescent="0.25">
      <c r="B347">
        <f t="shared" si="14"/>
        <v>1870</v>
      </c>
    </row>
    <row r="348" spans="2:2" x14ac:dyDescent="0.25">
      <c r="B348">
        <f t="shared" si="14"/>
        <v>1880</v>
      </c>
    </row>
    <row r="349" spans="2:2" x14ac:dyDescent="0.25">
      <c r="B349">
        <f t="shared" si="14"/>
        <v>1890</v>
      </c>
    </row>
    <row r="350" spans="2:2" x14ac:dyDescent="0.25">
      <c r="B350">
        <f t="shared" si="14"/>
        <v>1900</v>
      </c>
    </row>
    <row r="351" spans="2:2" x14ac:dyDescent="0.25">
      <c r="B351">
        <f t="shared" si="14"/>
        <v>1910</v>
      </c>
    </row>
    <row r="352" spans="2:2" x14ac:dyDescent="0.25">
      <c r="B352">
        <f t="shared" si="14"/>
        <v>1920</v>
      </c>
    </row>
    <row r="353" spans="2:2" x14ac:dyDescent="0.25">
      <c r="B353">
        <f t="shared" si="14"/>
        <v>1930</v>
      </c>
    </row>
    <row r="354" spans="2:2" x14ac:dyDescent="0.25">
      <c r="B354">
        <f t="shared" si="14"/>
        <v>1940</v>
      </c>
    </row>
    <row r="355" spans="2:2" x14ac:dyDescent="0.25">
      <c r="B355">
        <f t="shared" si="14"/>
        <v>1950</v>
      </c>
    </row>
    <row r="356" spans="2:2" x14ac:dyDescent="0.25">
      <c r="B356">
        <f t="shared" si="14"/>
        <v>1960</v>
      </c>
    </row>
    <row r="357" spans="2:2" x14ac:dyDescent="0.25">
      <c r="B357">
        <f t="shared" si="14"/>
        <v>1970</v>
      </c>
    </row>
    <row r="358" spans="2:2" x14ac:dyDescent="0.25">
      <c r="B358">
        <f t="shared" si="14"/>
        <v>1980</v>
      </c>
    </row>
    <row r="359" spans="2:2" x14ac:dyDescent="0.25">
      <c r="B359">
        <f t="shared" si="14"/>
        <v>1990</v>
      </c>
    </row>
    <row r="360" spans="2:2" x14ac:dyDescent="0.25">
      <c r="B360">
        <f t="shared" si="14"/>
        <v>2000</v>
      </c>
    </row>
    <row r="361" spans="2:2" x14ac:dyDescent="0.25">
      <c r="B361">
        <f t="shared" si="14"/>
        <v>2010</v>
      </c>
    </row>
    <row r="362" spans="2:2" x14ac:dyDescent="0.25">
      <c r="B362">
        <f t="shared" si="14"/>
        <v>2020</v>
      </c>
    </row>
    <row r="363" spans="2:2" x14ac:dyDescent="0.25">
      <c r="B363">
        <f t="shared" si="14"/>
        <v>2030</v>
      </c>
    </row>
    <row r="364" spans="2:2" x14ac:dyDescent="0.25">
      <c r="B364">
        <f t="shared" si="14"/>
        <v>2040</v>
      </c>
    </row>
    <row r="365" spans="2:2" x14ac:dyDescent="0.25">
      <c r="B365">
        <f t="shared" si="14"/>
        <v>2050</v>
      </c>
    </row>
    <row r="366" spans="2:2" x14ac:dyDescent="0.25">
      <c r="B366">
        <f t="shared" si="14"/>
        <v>2060</v>
      </c>
    </row>
    <row r="367" spans="2:2" x14ac:dyDescent="0.25">
      <c r="B367">
        <f t="shared" si="14"/>
        <v>2070</v>
      </c>
    </row>
    <row r="368" spans="2:2" x14ac:dyDescent="0.25">
      <c r="B368">
        <f t="shared" si="14"/>
        <v>2080</v>
      </c>
    </row>
    <row r="369" spans="2:2" x14ac:dyDescent="0.25">
      <c r="B369">
        <f t="shared" si="14"/>
        <v>2090</v>
      </c>
    </row>
    <row r="370" spans="2:2" x14ac:dyDescent="0.25">
      <c r="B370">
        <f t="shared" si="14"/>
        <v>2100</v>
      </c>
    </row>
    <row r="371" spans="2:2" x14ac:dyDescent="0.25">
      <c r="B371">
        <f t="shared" ref="B371:B434" si="15">B370+10</f>
        <v>2110</v>
      </c>
    </row>
    <row r="372" spans="2:2" x14ac:dyDescent="0.25">
      <c r="B372">
        <f t="shared" si="15"/>
        <v>2120</v>
      </c>
    </row>
    <row r="373" spans="2:2" x14ac:dyDescent="0.25">
      <c r="B373">
        <f t="shared" si="15"/>
        <v>2130</v>
      </c>
    </row>
    <row r="374" spans="2:2" x14ac:dyDescent="0.25">
      <c r="B374">
        <f t="shared" si="15"/>
        <v>2140</v>
      </c>
    </row>
    <row r="375" spans="2:2" x14ac:dyDescent="0.25">
      <c r="B375">
        <f t="shared" si="15"/>
        <v>2150</v>
      </c>
    </row>
    <row r="376" spans="2:2" x14ac:dyDescent="0.25">
      <c r="B376">
        <f t="shared" si="15"/>
        <v>2160</v>
      </c>
    </row>
    <row r="377" spans="2:2" x14ac:dyDescent="0.25">
      <c r="B377">
        <f t="shared" si="15"/>
        <v>2170</v>
      </c>
    </row>
    <row r="378" spans="2:2" x14ac:dyDescent="0.25">
      <c r="B378">
        <f t="shared" si="15"/>
        <v>2180</v>
      </c>
    </row>
    <row r="379" spans="2:2" x14ac:dyDescent="0.25">
      <c r="B379">
        <f t="shared" si="15"/>
        <v>2190</v>
      </c>
    </row>
    <row r="380" spans="2:2" x14ac:dyDescent="0.25">
      <c r="B380">
        <f t="shared" si="15"/>
        <v>2200</v>
      </c>
    </row>
    <row r="381" spans="2:2" x14ac:dyDescent="0.25">
      <c r="B381">
        <f t="shared" si="15"/>
        <v>2210</v>
      </c>
    </row>
    <row r="382" spans="2:2" x14ac:dyDescent="0.25">
      <c r="B382">
        <f t="shared" si="15"/>
        <v>2220</v>
      </c>
    </row>
    <row r="383" spans="2:2" x14ac:dyDescent="0.25">
      <c r="B383">
        <f t="shared" si="15"/>
        <v>2230</v>
      </c>
    </row>
    <row r="384" spans="2:2" x14ac:dyDescent="0.25">
      <c r="B384">
        <f t="shared" si="15"/>
        <v>2240</v>
      </c>
    </row>
    <row r="385" spans="2:2" x14ac:dyDescent="0.25">
      <c r="B385">
        <f t="shared" si="15"/>
        <v>2250</v>
      </c>
    </row>
    <row r="386" spans="2:2" x14ac:dyDescent="0.25">
      <c r="B386">
        <f t="shared" si="15"/>
        <v>2260</v>
      </c>
    </row>
    <row r="387" spans="2:2" x14ac:dyDescent="0.25">
      <c r="B387">
        <f t="shared" si="15"/>
        <v>2270</v>
      </c>
    </row>
    <row r="388" spans="2:2" x14ac:dyDescent="0.25">
      <c r="B388">
        <f t="shared" si="15"/>
        <v>2280</v>
      </c>
    </row>
    <row r="389" spans="2:2" x14ac:dyDescent="0.25">
      <c r="B389">
        <f t="shared" si="15"/>
        <v>2290</v>
      </c>
    </row>
    <row r="390" spans="2:2" x14ac:dyDescent="0.25">
      <c r="B390">
        <f t="shared" si="15"/>
        <v>2300</v>
      </c>
    </row>
    <row r="391" spans="2:2" x14ac:dyDescent="0.25">
      <c r="B391">
        <f t="shared" si="15"/>
        <v>2310</v>
      </c>
    </row>
    <row r="392" spans="2:2" x14ac:dyDescent="0.25">
      <c r="B392">
        <f t="shared" si="15"/>
        <v>2320</v>
      </c>
    </row>
    <row r="393" spans="2:2" x14ac:dyDescent="0.25">
      <c r="B393">
        <f t="shared" si="15"/>
        <v>2330</v>
      </c>
    </row>
    <row r="394" spans="2:2" x14ac:dyDescent="0.25">
      <c r="B394">
        <f t="shared" si="15"/>
        <v>2340</v>
      </c>
    </row>
    <row r="395" spans="2:2" x14ac:dyDescent="0.25">
      <c r="B395">
        <f t="shared" si="15"/>
        <v>2350</v>
      </c>
    </row>
    <row r="396" spans="2:2" x14ac:dyDescent="0.25">
      <c r="B396">
        <f t="shared" si="15"/>
        <v>2360</v>
      </c>
    </row>
    <row r="397" spans="2:2" x14ac:dyDescent="0.25">
      <c r="B397">
        <f t="shared" si="15"/>
        <v>2370</v>
      </c>
    </row>
    <row r="398" spans="2:2" x14ac:dyDescent="0.25">
      <c r="B398">
        <f t="shared" si="15"/>
        <v>2380</v>
      </c>
    </row>
    <row r="399" spans="2:2" x14ac:dyDescent="0.25">
      <c r="B399">
        <f t="shared" si="15"/>
        <v>2390</v>
      </c>
    </row>
    <row r="400" spans="2:2" x14ac:dyDescent="0.25">
      <c r="B400">
        <f t="shared" si="15"/>
        <v>2400</v>
      </c>
    </row>
    <row r="401" spans="2:2" x14ac:dyDescent="0.25">
      <c r="B401">
        <f t="shared" si="15"/>
        <v>2410</v>
      </c>
    </row>
    <row r="402" spans="2:2" x14ac:dyDescent="0.25">
      <c r="B402">
        <f t="shared" si="15"/>
        <v>2420</v>
      </c>
    </row>
    <row r="403" spans="2:2" x14ac:dyDescent="0.25">
      <c r="B403">
        <f t="shared" si="15"/>
        <v>2430</v>
      </c>
    </row>
    <row r="404" spans="2:2" x14ac:dyDescent="0.25">
      <c r="B404">
        <f t="shared" si="15"/>
        <v>2440</v>
      </c>
    </row>
    <row r="405" spans="2:2" x14ac:dyDescent="0.25">
      <c r="B405">
        <f t="shared" si="15"/>
        <v>2450</v>
      </c>
    </row>
    <row r="406" spans="2:2" x14ac:dyDescent="0.25">
      <c r="B406">
        <f t="shared" si="15"/>
        <v>2460</v>
      </c>
    </row>
    <row r="407" spans="2:2" x14ac:dyDescent="0.25">
      <c r="B407">
        <f t="shared" si="15"/>
        <v>2470</v>
      </c>
    </row>
    <row r="408" spans="2:2" x14ac:dyDescent="0.25">
      <c r="B408">
        <f t="shared" si="15"/>
        <v>2480</v>
      </c>
    </row>
    <row r="409" spans="2:2" x14ac:dyDescent="0.25">
      <c r="B409">
        <f t="shared" si="15"/>
        <v>2490</v>
      </c>
    </row>
    <row r="410" spans="2:2" x14ac:dyDescent="0.25">
      <c r="B410">
        <f t="shared" si="15"/>
        <v>2500</v>
      </c>
    </row>
    <row r="411" spans="2:2" x14ac:dyDescent="0.25">
      <c r="B411">
        <f t="shared" si="15"/>
        <v>2510</v>
      </c>
    </row>
    <row r="412" spans="2:2" x14ac:dyDescent="0.25">
      <c r="B412">
        <f t="shared" si="15"/>
        <v>2520</v>
      </c>
    </row>
    <row r="413" spans="2:2" x14ac:dyDescent="0.25">
      <c r="B413">
        <f t="shared" si="15"/>
        <v>2530</v>
      </c>
    </row>
    <row r="414" spans="2:2" x14ac:dyDescent="0.25">
      <c r="B414">
        <f t="shared" si="15"/>
        <v>2540</v>
      </c>
    </row>
    <row r="415" spans="2:2" x14ac:dyDescent="0.25">
      <c r="B415">
        <f t="shared" si="15"/>
        <v>2550</v>
      </c>
    </row>
    <row r="416" spans="2:2" x14ac:dyDescent="0.25">
      <c r="B416">
        <f t="shared" si="15"/>
        <v>2560</v>
      </c>
    </row>
    <row r="417" spans="2:2" x14ac:dyDescent="0.25">
      <c r="B417">
        <f t="shared" si="15"/>
        <v>2570</v>
      </c>
    </row>
    <row r="418" spans="2:2" x14ac:dyDescent="0.25">
      <c r="B418">
        <f t="shared" si="15"/>
        <v>2580</v>
      </c>
    </row>
    <row r="419" spans="2:2" x14ac:dyDescent="0.25">
      <c r="B419">
        <f t="shared" si="15"/>
        <v>2590</v>
      </c>
    </row>
    <row r="420" spans="2:2" x14ac:dyDescent="0.25">
      <c r="B420">
        <f t="shared" si="15"/>
        <v>2600</v>
      </c>
    </row>
    <row r="421" spans="2:2" x14ac:dyDescent="0.25">
      <c r="B421">
        <f t="shared" si="15"/>
        <v>2610</v>
      </c>
    </row>
    <row r="422" spans="2:2" x14ac:dyDescent="0.25">
      <c r="B422">
        <f t="shared" si="15"/>
        <v>2620</v>
      </c>
    </row>
    <row r="423" spans="2:2" x14ac:dyDescent="0.25">
      <c r="B423">
        <f t="shared" si="15"/>
        <v>2630</v>
      </c>
    </row>
    <row r="424" spans="2:2" x14ac:dyDescent="0.25">
      <c r="B424">
        <f t="shared" si="15"/>
        <v>2640</v>
      </c>
    </row>
    <row r="425" spans="2:2" x14ac:dyDescent="0.25">
      <c r="B425">
        <f t="shared" si="15"/>
        <v>2650</v>
      </c>
    </row>
    <row r="426" spans="2:2" x14ac:dyDescent="0.25">
      <c r="B426">
        <f t="shared" si="15"/>
        <v>2660</v>
      </c>
    </row>
    <row r="427" spans="2:2" x14ac:dyDescent="0.25">
      <c r="B427">
        <f t="shared" si="15"/>
        <v>2670</v>
      </c>
    </row>
    <row r="428" spans="2:2" x14ac:dyDescent="0.25">
      <c r="B428">
        <f t="shared" si="15"/>
        <v>2680</v>
      </c>
    </row>
    <row r="429" spans="2:2" x14ac:dyDescent="0.25">
      <c r="B429">
        <f t="shared" si="15"/>
        <v>2690</v>
      </c>
    </row>
    <row r="430" spans="2:2" x14ac:dyDescent="0.25">
      <c r="B430">
        <f t="shared" si="15"/>
        <v>2700</v>
      </c>
    </row>
    <row r="431" spans="2:2" x14ac:dyDescent="0.25">
      <c r="B431">
        <f t="shared" si="15"/>
        <v>2710</v>
      </c>
    </row>
    <row r="432" spans="2:2" x14ac:dyDescent="0.25">
      <c r="B432">
        <f t="shared" si="15"/>
        <v>2720</v>
      </c>
    </row>
    <row r="433" spans="2:2" x14ac:dyDescent="0.25">
      <c r="B433">
        <f t="shared" si="15"/>
        <v>2730</v>
      </c>
    </row>
    <row r="434" spans="2:2" x14ac:dyDescent="0.25">
      <c r="B434">
        <f t="shared" si="15"/>
        <v>2740</v>
      </c>
    </row>
    <row r="435" spans="2:2" x14ac:dyDescent="0.25">
      <c r="B435">
        <f t="shared" ref="B435:B498" si="16">B434+10</f>
        <v>2750</v>
      </c>
    </row>
    <row r="436" spans="2:2" x14ac:dyDescent="0.25">
      <c r="B436">
        <f t="shared" si="16"/>
        <v>2760</v>
      </c>
    </row>
    <row r="437" spans="2:2" x14ac:dyDescent="0.25">
      <c r="B437">
        <f t="shared" si="16"/>
        <v>2770</v>
      </c>
    </row>
    <row r="438" spans="2:2" x14ac:dyDescent="0.25">
      <c r="B438">
        <f t="shared" si="16"/>
        <v>2780</v>
      </c>
    </row>
    <row r="439" spans="2:2" x14ac:dyDescent="0.25">
      <c r="B439">
        <f t="shared" si="16"/>
        <v>2790</v>
      </c>
    </row>
    <row r="440" spans="2:2" x14ac:dyDescent="0.25">
      <c r="B440">
        <f t="shared" si="16"/>
        <v>2800</v>
      </c>
    </row>
    <row r="441" spans="2:2" x14ac:dyDescent="0.25">
      <c r="B441">
        <f t="shared" si="16"/>
        <v>2810</v>
      </c>
    </row>
    <row r="442" spans="2:2" x14ac:dyDescent="0.25">
      <c r="B442">
        <f t="shared" si="16"/>
        <v>2820</v>
      </c>
    </row>
    <row r="443" spans="2:2" x14ac:dyDescent="0.25">
      <c r="B443">
        <f t="shared" si="16"/>
        <v>2830</v>
      </c>
    </row>
    <row r="444" spans="2:2" x14ac:dyDescent="0.25">
      <c r="B444">
        <f t="shared" si="16"/>
        <v>2840</v>
      </c>
    </row>
    <row r="445" spans="2:2" x14ac:dyDescent="0.25">
      <c r="B445">
        <f t="shared" si="16"/>
        <v>2850</v>
      </c>
    </row>
    <row r="446" spans="2:2" x14ac:dyDescent="0.25">
      <c r="B446">
        <f t="shared" si="16"/>
        <v>2860</v>
      </c>
    </row>
    <row r="447" spans="2:2" x14ac:dyDescent="0.25">
      <c r="B447">
        <f t="shared" si="16"/>
        <v>2870</v>
      </c>
    </row>
    <row r="448" spans="2:2" x14ac:dyDescent="0.25">
      <c r="B448">
        <f t="shared" si="16"/>
        <v>2880</v>
      </c>
    </row>
    <row r="449" spans="2:2" x14ac:dyDescent="0.25">
      <c r="B449">
        <f t="shared" si="16"/>
        <v>2890</v>
      </c>
    </row>
    <row r="450" spans="2:2" x14ac:dyDescent="0.25">
      <c r="B450">
        <f t="shared" si="16"/>
        <v>2900</v>
      </c>
    </row>
    <row r="451" spans="2:2" x14ac:dyDescent="0.25">
      <c r="B451">
        <f t="shared" si="16"/>
        <v>2910</v>
      </c>
    </row>
    <row r="452" spans="2:2" x14ac:dyDescent="0.25">
      <c r="B452">
        <f t="shared" si="16"/>
        <v>2920</v>
      </c>
    </row>
    <row r="453" spans="2:2" x14ac:dyDescent="0.25">
      <c r="B453">
        <f t="shared" si="16"/>
        <v>2930</v>
      </c>
    </row>
    <row r="454" spans="2:2" x14ac:dyDescent="0.25">
      <c r="B454">
        <f t="shared" si="16"/>
        <v>2940</v>
      </c>
    </row>
    <row r="455" spans="2:2" x14ac:dyDescent="0.25">
      <c r="B455">
        <f t="shared" si="16"/>
        <v>2950</v>
      </c>
    </row>
    <row r="456" spans="2:2" x14ac:dyDescent="0.25">
      <c r="B456">
        <f t="shared" si="16"/>
        <v>2960</v>
      </c>
    </row>
    <row r="457" spans="2:2" x14ac:dyDescent="0.25">
      <c r="B457">
        <f t="shared" si="16"/>
        <v>2970</v>
      </c>
    </row>
    <row r="458" spans="2:2" x14ac:dyDescent="0.25">
      <c r="B458">
        <f t="shared" si="16"/>
        <v>2980</v>
      </c>
    </row>
    <row r="459" spans="2:2" x14ac:dyDescent="0.25">
      <c r="B459">
        <f t="shared" si="16"/>
        <v>2990</v>
      </c>
    </row>
    <row r="460" spans="2:2" x14ac:dyDescent="0.25">
      <c r="B460">
        <f t="shared" si="16"/>
        <v>3000</v>
      </c>
    </row>
    <row r="461" spans="2:2" x14ac:dyDescent="0.25">
      <c r="B461">
        <f t="shared" si="16"/>
        <v>3010</v>
      </c>
    </row>
    <row r="462" spans="2:2" x14ac:dyDescent="0.25">
      <c r="B462">
        <f t="shared" si="16"/>
        <v>3020</v>
      </c>
    </row>
    <row r="463" spans="2:2" x14ac:dyDescent="0.25">
      <c r="B463">
        <f t="shared" si="16"/>
        <v>3030</v>
      </c>
    </row>
    <row r="464" spans="2:2" x14ac:dyDescent="0.25">
      <c r="B464">
        <f t="shared" si="16"/>
        <v>3040</v>
      </c>
    </row>
    <row r="465" spans="2:2" x14ac:dyDescent="0.25">
      <c r="B465">
        <f t="shared" si="16"/>
        <v>3050</v>
      </c>
    </row>
    <row r="466" spans="2:2" x14ac:dyDescent="0.25">
      <c r="B466">
        <f t="shared" si="16"/>
        <v>3060</v>
      </c>
    </row>
    <row r="467" spans="2:2" x14ac:dyDescent="0.25">
      <c r="B467">
        <f t="shared" si="16"/>
        <v>3070</v>
      </c>
    </row>
    <row r="468" spans="2:2" x14ac:dyDescent="0.25">
      <c r="B468">
        <f t="shared" si="16"/>
        <v>3080</v>
      </c>
    </row>
    <row r="469" spans="2:2" x14ac:dyDescent="0.25">
      <c r="B469">
        <f t="shared" si="16"/>
        <v>3090</v>
      </c>
    </row>
    <row r="470" spans="2:2" x14ac:dyDescent="0.25">
      <c r="B470">
        <f t="shared" si="16"/>
        <v>3100</v>
      </c>
    </row>
    <row r="471" spans="2:2" x14ac:dyDescent="0.25">
      <c r="B471">
        <f t="shared" si="16"/>
        <v>3110</v>
      </c>
    </row>
    <row r="472" spans="2:2" x14ac:dyDescent="0.25">
      <c r="B472">
        <f t="shared" si="16"/>
        <v>3120</v>
      </c>
    </row>
    <row r="473" spans="2:2" x14ac:dyDescent="0.25">
      <c r="B473">
        <f t="shared" si="16"/>
        <v>3130</v>
      </c>
    </row>
    <row r="474" spans="2:2" x14ac:dyDescent="0.25">
      <c r="B474">
        <f t="shared" si="16"/>
        <v>3140</v>
      </c>
    </row>
    <row r="475" spans="2:2" x14ac:dyDescent="0.25">
      <c r="B475">
        <f t="shared" si="16"/>
        <v>3150</v>
      </c>
    </row>
    <row r="476" spans="2:2" x14ac:dyDescent="0.25">
      <c r="B476">
        <f t="shared" si="16"/>
        <v>3160</v>
      </c>
    </row>
    <row r="477" spans="2:2" x14ac:dyDescent="0.25">
      <c r="B477">
        <f t="shared" si="16"/>
        <v>3170</v>
      </c>
    </row>
    <row r="478" spans="2:2" x14ac:dyDescent="0.25">
      <c r="B478">
        <f t="shared" si="16"/>
        <v>3180</v>
      </c>
    </row>
    <row r="479" spans="2:2" x14ac:dyDescent="0.25">
      <c r="B479">
        <f t="shared" si="16"/>
        <v>3190</v>
      </c>
    </row>
    <row r="480" spans="2:2" x14ac:dyDescent="0.25">
      <c r="B480">
        <f t="shared" si="16"/>
        <v>3200</v>
      </c>
    </row>
    <row r="481" spans="2:2" x14ac:dyDescent="0.25">
      <c r="B481">
        <f t="shared" si="16"/>
        <v>3210</v>
      </c>
    </row>
    <row r="482" spans="2:2" x14ac:dyDescent="0.25">
      <c r="B482">
        <f t="shared" si="16"/>
        <v>3220</v>
      </c>
    </row>
    <row r="483" spans="2:2" x14ac:dyDescent="0.25">
      <c r="B483">
        <f t="shared" si="16"/>
        <v>3230</v>
      </c>
    </row>
    <row r="484" spans="2:2" x14ac:dyDescent="0.25">
      <c r="B484">
        <f t="shared" si="16"/>
        <v>3240</v>
      </c>
    </row>
    <row r="485" spans="2:2" x14ac:dyDescent="0.25">
      <c r="B485">
        <f t="shared" si="16"/>
        <v>3250</v>
      </c>
    </row>
    <row r="486" spans="2:2" x14ac:dyDescent="0.25">
      <c r="B486">
        <f t="shared" si="16"/>
        <v>3260</v>
      </c>
    </row>
    <row r="487" spans="2:2" x14ac:dyDescent="0.25">
      <c r="B487">
        <f t="shared" si="16"/>
        <v>3270</v>
      </c>
    </row>
    <row r="488" spans="2:2" x14ac:dyDescent="0.25">
      <c r="B488">
        <f t="shared" si="16"/>
        <v>3280</v>
      </c>
    </row>
    <row r="489" spans="2:2" x14ac:dyDescent="0.25">
      <c r="B489">
        <f t="shared" si="16"/>
        <v>3290</v>
      </c>
    </row>
    <row r="490" spans="2:2" x14ac:dyDescent="0.25">
      <c r="B490">
        <f t="shared" si="16"/>
        <v>3300</v>
      </c>
    </row>
    <row r="491" spans="2:2" x14ac:dyDescent="0.25">
      <c r="B491">
        <f t="shared" si="16"/>
        <v>3310</v>
      </c>
    </row>
    <row r="492" spans="2:2" x14ac:dyDescent="0.25">
      <c r="B492">
        <f t="shared" si="16"/>
        <v>3320</v>
      </c>
    </row>
    <row r="493" spans="2:2" x14ac:dyDescent="0.25">
      <c r="B493">
        <f t="shared" si="16"/>
        <v>3330</v>
      </c>
    </row>
    <row r="494" spans="2:2" x14ac:dyDescent="0.25">
      <c r="B494">
        <f t="shared" si="16"/>
        <v>3340</v>
      </c>
    </row>
    <row r="495" spans="2:2" x14ac:dyDescent="0.25">
      <c r="B495">
        <f t="shared" si="16"/>
        <v>3350</v>
      </c>
    </row>
    <row r="496" spans="2:2" x14ac:dyDescent="0.25">
      <c r="B496">
        <f t="shared" si="16"/>
        <v>3360</v>
      </c>
    </row>
    <row r="497" spans="2:2" x14ac:dyDescent="0.25">
      <c r="B497">
        <f t="shared" si="16"/>
        <v>3370</v>
      </c>
    </row>
    <row r="498" spans="2:2" x14ac:dyDescent="0.25">
      <c r="B498">
        <f t="shared" si="16"/>
        <v>3380</v>
      </c>
    </row>
    <row r="499" spans="2:2" x14ac:dyDescent="0.25">
      <c r="B499">
        <f t="shared" ref="B499:B559" si="17">B498+10</f>
        <v>3390</v>
      </c>
    </row>
    <row r="500" spans="2:2" x14ac:dyDescent="0.25">
      <c r="B500">
        <f t="shared" si="17"/>
        <v>3400</v>
      </c>
    </row>
    <row r="501" spans="2:2" x14ac:dyDescent="0.25">
      <c r="B501">
        <f t="shared" si="17"/>
        <v>3410</v>
      </c>
    </row>
    <row r="502" spans="2:2" x14ac:dyDescent="0.25">
      <c r="B502">
        <f t="shared" si="17"/>
        <v>3420</v>
      </c>
    </row>
    <row r="503" spans="2:2" x14ac:dyDescent="0.25">
      <c r="B503">
        <f t="shared" si="17"/>
        <v>3430</v>
      </c>
    </row>
    <row r="504" spans="2:2" x14ac:dyDescent="0.25">
      <c r="B504">
        <f t="shared" si="17"/>
        <v>3440</v>
      </c>
    </row>
    <row r="505" spans="2:2" x14ac:dyDescent="0.25">
      <c r="B505">
        <f t="shared" si="17"/>
        <v>3450</v>
      </c>
    </row>
    <row r="506" spans="2:2" x14ac:dyDescent="0.25">
      <c r="B506">
        <f t="shared" si="17"/>
        <v>3460</v>
      </c>
    </row>
    <row r="507" spans="2:2" x14ac:dyDescent="0.25">
      <c r="B507">
        <f t="shared" si="17"/>
        <v>3470</v>
      </c>
    </row>
    <row r="508" spans="2:2" x14ac:dyDescent="0.25">
      <c r="B508">
        <f t="shared" si="17"/>
        <v>3480</v>
      </c>
    </row>
    <row r="509" spans="2:2" x14ac:dyDescent="0.25">
      <c r="B509">
        <f t="shared" si="17"/>
        <v>3490</v>
      </c>
    </row>
    <row r="510" spans="2:2" x14ac:dyDescent="0.25">
      <c r="B510">
        <f t="shared" si="17"/>
        <v>3500</v>
      </c>
    </row>
    <row r="511" spans="2:2" x14ac:dyDescent="0.25">
      <c r="B511">
        <f t="shared" si="17"/>
        <v>3510</v>
      </c>
    </row>
    <row r="512" spans="2:2" x14ac:dyDescent="0.25">
      <c r="B512">
        <f t="shared" si="17"/>
        <v>3520</v>
      </c>
    </row>
    <row r="513" spans="2:2" x14ac:dyDescent="0.25">
      <c r="B513">
        <f t="shared" si="17"/>
        <v>3530</v>
      </c>
    </row>
    <row r="514" spans="2:2" x14ac:dyDescent="0.25">
      <c r="B514">
        <f t="shared" si="17"/>
        <v>3540</v>
      </c>
    </row>
    <row r="515" spans="2:2" x14ac:dyDescent="0.25">
      <c r="B515">
        <f t="shared" si="17"/>
        <v>3550</v>
      </c>
    </row>
    <row r="516" spans="2:2" x14ac:dyDescent="0.25">
      <c r="B516">
        <f t="shared" si="17"/>
        <v>3560</v>
      </c>
    </row>
    <row r="517" spans="2:2" x14ac:dyDescent="0.25">
      <c r="B517">
        <f t="shared" si="17"/>
        <v>3570</v>
      </c>
    </row>
    <row r="518" spans="2:2" x14ac:dyDescent="0.25">
      <c r="B518">
        <f t="shared" si="17"/>
        <v>3580</v>
      </c>
    </row>
    <row r="519" spans="2:2" x14ac:dyDescent="0.25">
      <c r="B519">
        <f t="shared" si="17"/>
        <v>3590</v>
      </c>
    </row>
    <row r="520" spans="2:2" x14ac:dyDescent="0.25">
      <c r="B520">
        <f t="shared" si="17"/>
        <v>3600</v>
      </c>
    </row>
    <row r="521" spans="2:2" x14ac:dyDescent="0.25">
      <c r="B521">
        <f t="shared" si="17"/>
        <v>3610</v>
      </c>
    </row>
    <row r="522" spans="2:2" x14ac:dyDescent="0.25">
      <c r="B522">
        <f t="shared" si="17"/>
        <v>3620</v>
      </c>
    </row>
    <row r="523" spans="2:2" x14ac:dyDescent="0.25">
      <c r="B523">
        <f t="shared" si="17"/>
        <v>3630</v>
      </c>
    </row>
    <row r="524" spans="2:2" x14ac:dyDescent="0.25">
      <c r="B524">
        <f t="shared" si="17"/>
        <v>3640</v>
      </c>
    </row>
    <row r="525" spans="2:2" x14ac:dyDescent="0.25">
      <c r="B525">
        <f t="shared" si="17"/>
        <v>3650</v>
      </c>
    </row>
    <row r="526" spans="2:2" x14ac:dyDescent="0.25">
      <c r="B526">
        <f t="shared" si="17"/>
        <v>3660</v>
      </c>
    </row>
    <row r="527" spans="2:2" x14ac:dyDescent="0.25">
      <c r="B527">
        <f t="shared" si="17"/>
        <v>3670</v>
      </c>
    </row>
    <row r="528" spans="2:2" x14ac:dyDescent="0.25">
      <c r="B528">
        <f t="shared" si="17"/>
        <v>3680</v>
      </c>
    </row>
    <row r="529" spans="2:2" x14ac:dyDescent="0.25">
      <c r="B529">
        <f t="shared" si="17"/>
        <v>3690</v>
      </c>
    </row>
    <row r="530" spans="2:2" x14ac:dyDescent="0.25">
      <c r="B530">
        <f t="shared" si="17"/>
        <v>3700</v>
      </c>
    </row>
    <row r="531" spans="2:2" x14ac:dyDescent="0.25">
      <c r="B531">
        <f t="shared" si="17"/>
        <v>3710</v>
      </c>
    </row>
    <row r="532" spans="2:2" x14ac:dyDescent="0.25">
      <c r="B532">
        <f t="shared" si="17"/>
        <v>3720</v>
      </c>
    </row>
    <row r="533" spans="2:2" x14ac:dyDescent="0.25">
      <c r="B533">
        <f t="shared" si="17"/>
        <v>3730</v>
      </c>
    </row>
    <row r="534" spans="2:2" x14ac:dyDescent="0.25">
      <c r="B534">
        <f t="shared" si="17"/>
        <v>3740</v>
      </c>
    </row>
    <row r="535" spans="2:2" x14ac:dyDescent="0.25">
      <c r="B535">
        <f t="shared" si="17"/>
        <v>3750</v>
      </c>
    </row>
    <row r="536" spans="2:2" x14ac:dyDescent="0.25">
      <c r="B536">
        <f t="shared" si="17"/>
        <v>3760</v>
      </c>
    </row>
    <row r="537" spans="2:2" x14ac:dyDescent="0.25">
      <c r="B537">
        <f t="shared" si="17"/>
        <v>3770</v>
      </c>
    </row>
    <row r="538" spans="2:2" x14ac:dyDescent="0.25">
      <c r="B538">
        <f t="shared" si="17"/>
        <v>3780</v>
      </c>
    </row>
    <row r="539" spans="2:2" x14ac:dyDescent="0.25">
      <c r="B539">
        <f t="shared" si="17"/>
        <v>3790</v>
      </c>
    </row>
    <row r="540" spans="2:2" x14ac:dyDescent="0.25">
      <c r="B540">
        <f t="shared" si="17"/>
        <v>3800</v>
      </c>
    </row>
    <row r="541" spans="2:2" x14ac:dyDescent="0.25">
      <c r="B541">
        <f t="shared" si="17"/>
        <v>3810</v>
      </c>
    </row>
    <row r="542" spans="2:2" x14ac:dyDescent="0.25">
      <c r="B542">
        <f t="shared" si="17"/>
        <v>3820</v>
      </c>
    </row>
    <row r="543" spans="2:2" x14ac:dyDescent="0.25">
      <c r="B543">
        <f t="shared" si="17"/>
        <v>3830</v>
      </c>
    </row>
    <row r="544" spans="2:2" x14ac:dyDescent="0.25">
      <c r="B544">
        <f t="shared" si="17"/>
        <v>3840</v>
      </c>
    </row>
    <row r="545" spans="2:2" x14ac:dyDescent="0.25">
      <c r="B545">
        <f t="shared" si="17"/>
        <v>3850</v>
      </c>
    </row>
    <row r="546" spans="2:2" x14ac:dyDescent="0.25">
      <c r="B546">
        <f t="shared" si="17"/>
        <v>3860</v>
      </c>
    </row>
    <row r="547" spans="2:2" x14ac:dyDescent="0.25">
      <c r="B547">
        <f t="shared" si="17"/>
        <v>3870</v>
      </c>
    </row>
    <row r="548" spans="2:2" x14ac:dyDescent="0.25">
      <c r="B548">
        <f t="shared" si="17"/>
        <v>3880</v>
      </c>
    </row>
    <row r="549" spans="2:2" x14ac:dyDescent="0.25">
      <c r="B549">
        <f t="shared" si="17"/>
        <v>3890</v>
      </c>
    </row>
    <row r="550" spans="2:2" x14ac:dyDescent="0.25">
      <c r="B550">
        <f t="shared" si="17"/>
        <v>3900</v>
      </c>
    </row>
    <row r="551" spans="2:2" x14ac:dyDescent="0.25">
      <c r="B551">
        <f t="shared" si="17"/>
        <v>3910</v>
      </c>
    </row>
    <row r="552" spans="2:2" x14ac:dyDescent="0.25">
      <c r="B552">
        <f t="shared" si="17"/>
        <v>3920</v>
      </c>
    </row>
    <row r="553" spans="2:2" x14ac:dyDescent="0.25">
      <c r="B553">
        <f t="shared" si="17"/>
        <v>3930</v>
      </c>
    </row>
    <row r="554" spans="2:2" x14ac:dyDescent="0.25">
      <c r="B554">
        <f t="shared" si="17"/>
        <v>3940</v>
      </c>
    </row>
    <row r="555" spans="2:2" x14ac:dyDescent="0.25">
      <c r="B555">
        <f t="shared" si="17"/>
        <v>3950</v>
      </c>
    </row>
    <row r="556" spans="2:2" x14ac:dyDescent="0.25">
      <c r="B556">
        <f t="shared" si="17"/>
        <v>3960</v>
      </c>
    </row>
    <row r="557" spans="2:2" x14ac:dyDescent="0.25">
      <c r="B557">
        <f t="shared" si="17"/>
        <v>3970</v>
      </c>
    </row>
    <row r="558" spans="2:2" x14ac:dyDescent="0.25">
      <c r="B558">
        <f t="shared" si="17"/>
        <v>3980</v>
      </c>
    </row>
    <row r="559" spans="2:2" x14ac:dyDescent="0.25">
      <c r="B559">
        <f t="shared" si="17"/>
        <v>3990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Sheet1</vt:lpstr>
      <vt:lpstr>Sheet2</vt:lpstr>
      <vt:lpstr>4 pulley graphic</vt:lpstr>
      <vt:lpstr>5 pulley graphic</vt:lpstr>
      <vt:lpstr>Height</vt:lpstr>
      <vt:lpstr>Hsep</vt:lpstr>
      <vt:lpstr>OPV</vt:lpstr>
      <vt:lpstr>Pitch</vt:lpstr>
      <vt:lpstr>VertSep</vt:lpstr>
      <vt:lpstr>width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Clutterbuck</dc:creator>
  <cp:lastModifiedBy>Richard Clutterbuck</cp:lastModifiedBy>
  <dcterms:created xsi:type="dcterms:W3CDTF">2017-06-02T16:57:37Z</dcterms:created>
  <dcterms:modified xsi:type="dcterms:W3CDTF">2017-06-14T11:48:03Z</dcterms:modified>
</cp:coreProperties>
</file>