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930" windowHeight="13350"/>
  </bookViews>
  <sheets>
    <sheet name="Sheet1" sheetId="1" r:id="rId1"/>
    <sheet name="Tabelle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45" i="1"/>
  <c r="A45" i="1"/>
  <c r="B35" i="1" l="1"/>
  <c r="E19" i="1"/>
  <c r="B22" i="1"/>
  <c r="B23" i="1" s="1"/>
  <c r="A37" i="1" l="1"/>
  <c r="A38" i="1" s="1"/>
  <c r="B24" i="1"/>
  <c r="B17" i="1" s="1"/>
  <c r="B16" i="1" l="1"/>
  <c r="B18" i="1" s="1"/>
  <c r="E18" i="1" s="1"/>
  <c r="B37" i="1"/>
  <c r="B38" i="1" s="1"/>
  <c r="E17" i="1"/>
  <c r="B44" i="1" l="1"/>
  <c r="B36" i="1"/>
  <c r="A36" i="1"/>
  <c r="A44" i="1"/>
  <c r="E16" i="1"/>
</calcChain>
</file>

<file path=xl/sharedStrings.xml><?xml version="1.0" encoding="utf-8"?>
<sst xmlns="http://schemas.openxmlformats.org/spreadsheetml/2006/main" count="28" uniqueCount="27">
  <si>
    <t>x (mm):</t>
  </si>
  <si>
    <t>y (mm):</t>
  </si>
  <si>
    <t>z (mm):</t>
  </si>
  <si>
    <t>l0 (mm):</t>
  </si>
  <si>
    <t>l1 (mm):</t>
  </si>
  <si>
    <t>l3 (mm):</t>
  </si>
  <si>
    <t>l2 (mm):</t>
  </si>
  <si>
    <t>alpha (°):</t>
  </si>
  <si>
    <t>beta (°):</t>
  </si>
  <si>
    <t>gamma (°):</t>
  </si>
  <si>
    <t>delta (°):</t>
  </si>
  <si>
    <t>f (mm):</t>
  </si>
  <si>
    <t>alpha2 (°):</t>
  </si>
  <si>
    <t>phi (°):</t>
  </si>
  <si>
    <t>Armvisualisierung entlang Q</t>
  </si>
  <si>
    <t>alpha (rad):</t>
  </si>
  <si>
    <t>beta (rad):</t>
  </si>
  <si>
    <t>gamma (rad):</t>
  </si>
  <si>
    <t>delta (rad):</t>
  </si>
  <si>
    <t>Koordinateneingabe:</t>
  </si>
  <si>
    <t>Armparameter:</t>
  </si>
  <si>
    <t>Berechnete Winkel:</t>
  </si>
  <si>
    <t>z (mm)</t>
  </si>
  <si>
    <t>Q (mm)</t>
  </si>
  <si>
    <t>Armvisualisierung in x-y</t>
  </si>
  <si>
    <t>x (mm)</t>
  </si>
  <si>
    <t>y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</si>
</sst>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2359571824682"/>
          <c:y val="5.1400554097404488E-2"/>
          <c:w val="0.71934177506808517"/>
          <c:h val="0.7678047535724701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Sheet1!$A$32</c:f>
              <c:strCache>
                <c:ptCount val="1"/>
                <c:pt idx="0">
                  <c:v>Armvisualisierung entlang Q</c:v>
                </c:pt>
              </c:strCache>
            </c:strRef>
          </c:tx>
          <c:xVal>
            <c:numRef>
              <c:f>Sheet1!$A$34:$A$38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136.92178896177327</c:v>
                </c:pt>
                <c:pt idx="3">
                  <c:v>300</c:v>
                </c:pt>
                <c:pt idx="4">
                  <c:v>300</c:v>
                </c:pt>
              </c:numCache>
            </c:numRef>
          </c:xVal>
          <c:yVal>
            <c:numRef>
              <c:f>Sheet1!$B$34:$B$38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245.78211038226749</c:v>
                </c:pt>
                <c:pt idx="3">
                  <c:v>129.99999999999994</c:v>
                </c:pt>
                <c:pt idx="4">
                  <c:v>29.999999999999943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12544"/>
        <c:axId val="68414848"/>
      </c:scatterChart>
      <c:valAx>
        <c:axId val="68412544"/>
        <c:scaling>
          <c:orientation val="minMax"/>
          <c:max val="400"/>
          <c:min val="-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Q- bzw. Radius (x^2+y^2)^1/2  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414848"/>
        <c:crossesAt val="0"/>
        <c:crossBetween val="midCat"/>
        <c:majorUnit val="100"/>
      </c:valAx>
      <c:valAx>
        <c:axId val="68414848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Z-Achse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412544"/>
        <c:crossesAt val="-200"/>
        <c:crossBetween val="midCat"/>
      </c:valAx>
    </c:plotArea>
    <c:legend>
      <c:legendPos val="r"/>
      <c:layout>
        <c:manualLayout>
          <c:xMode val="edge"/>
          <c:yMode val="edge"/>
          <c:x val="0.28212178806802757"/>
          <c:y val="2.2956036745406826E-2"/>
          <c:w val="0.62859756950443879"/>
          <c:h val="0.1396566054243219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2359571824682"/>
          <c:y val="5.1400554097404488E-2"/>
          <c:w val="0.71934177506808517"/>
          <c:h val="0.7678047535724701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Sheet1!$A$41</c:f>
              <c:strCache>
                <c:ptCount val="1"/>
                <c:pt idx="0">
                  <c:v>Armvisualisierung in x-y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Sheet1!$A$43:$A$45</c:f>
              <c:numCache>
                <c:formatCode>General</c:formatCode>
                <c:ptCount val="3"/>
                <c:pt idx="0">
                  <c:v>0</c:v>
                </c:pt>
                <c:pt idx="1">
                  <c:v>136.92178896177327</c:v>
                </c:pt>
                <c:pt idx="2">
                  <c:v>300</c:v>
                </c:pt>
              </c:numCache>
            </c:numRef>
          </c:xVal>
          <c:yVal>
            <c:numRef>
              <c:f>Sheet1!$B$43:$B$45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63744"/>
        <c:axId val="79456128"/>
      </c:scatterChart>
      <c:valAx>
        <c:axId val="69663744"/>
        <c:scaling>
          <c:orientation val="minMax"/>
          <c:max val="400"/>
          <c:min val="-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X-Achse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456128"/>
        <c:crossesAt val="0"/>
        <c:crossBetween val="midCat"/>
        <c:majorUnit val="100"/>
      </c:valAx>
      <c:valAx>
        <c:axId val="79456128"/>
        <c:scaling>
          <c:orientation val="minMax"/>
          <c:max val="500"/>
          <c:min val="-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Y-Achse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663744"/>
        <c:crossesAt val="-500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28212178806802757"/>
          <c:y val="2.2956036745406826E-2"/>
          <c:w val="0.62859756950443879"/>
          <c:h val="0.1396566054243219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8</xdr:row>
      <xdr:rowOff>90487</xdr:rowOff>
    </xdr:from>
    <xdr:to>
      <xdr:col>8</xdr:col>
      <xdr:colOff>809625</xdr:colOff>
      <xdr:row>23</xdr:row>
      <xdr:rowOff>119062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435889</xdr:colOff>
      <xdr:row>0</xdr:row>
      <xdr:rowOff>85725</xdr:rowOff>
    </xdr:from>
    <xdr:to>
      <xdr:col>16</xdr:col>
      <xdr:colOff>809625</xdr:colOff>
      <xdr:row>36</xdr:row>
      <xdr:rowOff>28575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1214" y="85725"/>
          <a:ext cx="6241136" cy="6457950"/>
        </a:xfrm>
        <a:prstGeom prst="rect">
          <a:avLst/>
        </a:prstGeom>
      </xdr:spPr>
    </xdr:pic>
    <xdr:clientData/>
  </xdr:twoCellAnchor>
  <xdr:twoCellAnchor>
    <xdr:from>
      <xdr:col>5</xdr:col>
      <xdr:colOff>733425</xdr:colOff>
      <xdr:row>24</xdr:row>
      <xdr:rowOff>57150</xdr:rowOff>
    </xdr:from>
    <xdr:to>
      <xdr:col>9</xdr:col>
      <xdr:colOff>114300</xdr:colOff>
      <xdr:row>39</xdr:row>
      <xdr:rowOff>85725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66675</xdr:colOff>
      <xdr:row>20</xdr:row>
      <xdr:rowOff>28575</xdr:rowOff>
    </xdr:from>
    <xdr:to>
      <xdr:col>14</xdr:col>
      <xdr:colOff>333375</xdr:colOff>
      <xdr:row>21</xdr:row>
      <xdr:rowOff>161925</xdr:rowOff>
    </xdr:to>
    <xdr:cxnSp macro="">
      <xdr:nvCxnSpPr>
        <xdr:cNvPr id="5" name="Gerade Verbindung mit Pfeil 4"/>
        <xdr:cNvCxnSpPr/>
      </xdr:nvCxnSpPr>
      <xdr:spPr>
        <a:xfrm flipH="1">
          <a:off x="11734800" y="3648075"/>
          <a:ext cx="1104900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419100</xdr:colOff>
      <xdr:row>18</xdr:row>
      <xdr:rowOff>152400</xdr:rowOff>
    </xdr:from>
    <xdr:ext cx="977383" cy="264560"/>
    <xdr:sp macro="" textlink="">
      <xdr:nvSpPr>
        <xdr:cNvPr id="6" name="Textfeld 5"/>
        <xdr:cNvSpPr txBox="1"/>
      </xdr:nvSpPr>
      <xdr:spPr>
        <a:xfrm>
          <a:off x="12925425" y="3409950"/>
          <a:ext cx="977383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* sign(z-l0+l3)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Semikron">
      <a:dk1>
        <a:sysClr val="windowText" lastClr="000000"/>
      </a:dk1>
      <a:lt1>
        <a:sysClr val="window" lastClr="FFFFFF"/>
      </a:lt1>
      <a:dk2>
        <a:srgbClr val="5C5C5C"/>
      </a:dk2>
      <a:lt2>
        <a:srgbClr val="E5E5E5"/>
      </a:lt2>
      <a:accent1>
        <a:srgbClr val="E2001A"/>
      </a:accent1>
      <a:accent2>
        <a:srgbClr val="5C5C5C"/>
      </a:accent2>
      <a:accent3>
        <a:srgbClr val="CCCCCC"/>
      </a:accent3>
      <a:accent4>
        <a:srgbClr val="00A1E1"/>
      </a:accent4>
      <a:accent5>
        <a:srgbClr val="53CEFF"/>
      </a:accent5>
      <a:accent6>
        <a:srgbClr val="CBA770"/>
      </a:accent6>
      <a:hlink>
        <a:srgbClr val="5C5C5C"/>
      </a:hlink>
      <a:folHlink>
        <a:srgbClr val="5C5C5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F22" sqref="F22"/>
    </sheetView>
  </sheetViews>
  <sheetFormatPr baseColWidth="10" defaultColWidth="8.796875" defaultRowHeight="14.25" x14ac:dyDescent="0.2"/>
  <cols>
    <col min="1" max="1" width="10.8984375" bestFit="1" customWidth="1"/>
    <col min="4" max="4" width="11.59765625" bestFit="1" customWidth="1"/>
    <col min="6" max="6" width="12" bestFit="1" customWidth="1"/>
  </cols>
  <sheetData>
    <row r="1" spans="1:5" x14ac:dyDescent="0.2">
      <c r="A1" s="11" t="s">
        <v>19</v>
      </c>
      <c r="B1" s="11"/>
    </row>
    <row r="2" spans="1:5" x14ac:dyDescent="0.2">
      <c r="A2" s="7" t="s">
        <v>0</v>
      </c>
      <c r="B2" s="4">
        <v>300</v>
      </c>
    </row>
    <row r="3" spans="1:5" x14ac:dyDescent="0.2">
      <c r="A3" s="7" t="s">
        <v>1</v>
      </c>
      <c r="B3" s="4">
        <v>0</v>
      </c>
    </row>
    <row r="4" spans="1:5" x14ac:dyDescent="0.2">
      <c r="A4" s="7" t="s">
        <v>2</v>
      </c>
      <c r="B4" s="4">
        <v>30</v>
      </c>
    </row>
    <row r="5" spans="1:5" x14ac:dyDescent="0.2">
      <c r="A5" s="1"/>
      <c r="B5" s="2"/>
    </row>
    <row r="6" spans="1:5" x14ac:dyDescent="0.2">
      <c r="A6" s="1"/>
      <c r="B6" s="2"/>
    </row>
    <row r="7" spans="1:5" x14ac:dyDescent="0.2">
      <c r="A7" s="1"/>
      <c r="B7" s="2"/>
    </row>
    <row r="8" spans="1:5" x14ac:dyDescent="0.2">
      <c r="A8" s="11" t="s">
        <v>20</v>
      </c>
      <c r="B8" s="11"/>
    </row>
    <row r="9" spans="1:5" x14ac:dyDescent="0.2">
      <c r="A9" s="3" t="s">
        <v>3</v>
      </c>
      <c r="B9" s="5">
        <v>100</v>
      </c>
    </row>
    <row r="10" spans="1:5" x14ac:dyDescent="0.2">
      <c r="A10" s="3" t="s">
        <v>4</v>
      </c>
      <c r="B10" s="5">
        <v>200</v>
      </c>
    </row>
    <row r="11" spans="1:5" x14ac:dyDescent="0.2">
      <c r="A11" s="3" t="s">
        <v>6</v>
      </c>
      <c r="B11" s="5">
        <v>200</v>
      </c>
    </row>
    <row r="12" spans="1:5" x14ac:dyDescent="0.2">
      <c r="A12" s="3" t="s">
        <v>5</v>
      </c>
      <c r="B12" s="5">
        <v>100</v>
      </c>
    </row>
    <row r="15" spans="1:5" x14ac:dyDescent="0.2">
      <c r="A15" s="12" t="s">
        <v>21</v>
      </c>
      <c r="B15" s="12"/>
      <c r="D15" s="12" t="s">
        <v>21</v>
      </c>
      <c r="E15" s="12"/>
    </row>
    <row r="16" spans="1:5" x14ac:dyDescent="0.2">
      <c r="A16" s="8" t="s">
        <v>7</v>
      </c>
      <c r="B16" s="9">
        <f>(ACOS((B10^2-B11^2+B22^2)/(2*B10*B22)))*180/PI()+B23</f>
        <v>46.795139368348075</v>
      </c>
      <c r="D16" s="3" t="s">
        <v>15</v>
      </c>
      <c r="E16" s="6">
        <f>B16*PI()/180</f>
        <v>0.81672925590729351</v>
      </c>
    </row>
    <row r="17" spans="1:5" x14ac:dyDescent="0.2">
      <c r="A17" s="8" t="s">
        <v>8</v>
      </c>
      <c r="B17" s="9">
        <f>180-B24</f>
        <v>82.169092461696891</v>
      </c>
      <c r="D17" s="3" t="s">
        <v>16</v>
      </c>
      <c r="E17" s="6">
        <f>B17*PI()/180</f>
        <v>1.4341212068322635</v>
      </c>
    </row>
    <row r="18" spans="1:5" x14ac:dyDescent="0.2">
      <c r="A18" s="8" t="s">
        <v>9</v>
      </c>
      <c r="B18" s="9">
        <f>90+B16-B17</f>
        <v>54.626046906651197</v>
      </c>
      <c r="D18" s="3" t="s">
        <v>17</v>
      </c>
      <c r="E18" s="6">
        <f>B18*PI()/180</f>
        <v>0.95340437586992688</v>
      </c>
    </row>
    <row r="19" spans="1:5" x14ac:dyDescent="0.2">
      <c r="A19" s="8" t="s">
        <v>10</v>
      </c>
      <c r="B19" s="9">
        <f>(ATAN2(B2,B3))*180/PI()</f>
        <v>0</v>
      </c>
      <c r="D19" s="3" t="s">
        <v>18</v>
      </c>
      <c r="E19" s="6">
        <f>B19*PI()/180</f>
        <v>0</v>
      </c>
    </row>
    <row r="22" spans="1:5" x14ac:dyDescent="0.2">
      <c r="A22" s="3" t="s">
        <v>11</v>
      </c>
      <c r="B22" s="6">
        <f>SQRT(B2^2+B3^2+(B4+B12-B9)^2)</f>
        <v>301.4962686336267</v>
      </c>
    </row>
    <row r="23" spans="1:5" x14ac:dyDescent="0.2">
      <c r="A23" s="3" t="s">
        <v>12</v>
      </c>
      <c r="B23" s="6">
        <f>SIGN(B4-B9+B12)*(ACOS(SQRT(B2^2+B3^2)/B22))*180/PI()</f>
        <v>5.7105931374996333</v>
      </c>
    </row>
    <row r="24" spans="1:5" x14ac:dyDescent="0.2">
      <c r="A24" s="3" t="s">
        <v>13</v>
      </c>
      <c r="B24" s="6">
        <f>(ACOS((B10^2+B11^2-B22^2)/(2*B11*B10)))*180/PI()</f>
        <v>97.830907538303109</v>
      </c>
    </row>
    <row r="32" spans="1:5" x14ac:dyDescent="0.2">
      <c r="A32" s="10" t="s">
        <v>14</v>
      </c>
      <c r="B32" s="10"/>
      <c r="C32" s="10"/>
    </row>
    <row r="33" spans="1:3" x14ac:dyDescent="0.2">
      <c r="A33" s="6" t="s">
        <v>23</v>
      </c>
      <c r="B33" s="6" t="s">
        <v>22</v>
      </c>
      <c r="C33" s="6"/>
    </row>
    <row r="34" spans="1:3" x14ac:dyDescent="0.2">
      <c r="A34" s="6">
        <v>0</v>
      </c>
      <c r="B34" s="6">
        <v>0</v>
      </c>
      <c r="C34" s="6"/>
    </row>
    <row r="35" spans="1:3" x14ac:dyDescent="0.2">
      <c r="A35" s="6">
        <v>0</v>
      </c>
      <c r="B35" s="6">
        <f>B9</f>
        <v>100</v>
      </c>
      <c r="C35" s="6"/>
    </row>
    <row r="36" spans="1:3" x14ac:dyDescent="0.2">
      <c r="A36" s="6">
        <f>COS(B16*PI()/180)*B10</f>
        <v>136.92178896177327</v>
      </c>
      <c r="B36" s="6">
        <f>B9+B10*SIN(B16*PI()/180)</f>
        <v>245.78211038226749</v>
      </c>
      <c r="C36" s="6"/>
    </row>
    <row r="37" spans="1:3" x14ac:dyDescent="0.2">
      <c r="A37" s="6">
        <f>B22*COS(B23*PI()/180)</f>
        <v>300</v>
      </c>
      <c r="B37" s="6">
        <f>B9+SIN(B23*PI()/180)*B22</f>
        <v>129.99999999999994</v>
      </c>
      <c r="C37" s="6"/>
    </row>
    <row r="38" spans="1:3" x14ac:dyDescent="0.2">
      <c r="A38" s="6">
        <f>A37</f>
        <v>300</v>
      </c>
      <c r="B38" s="6">
        <f>B37-B12</f>
        <v>29.999999999999943</v>
      </c>
      <c r="C38" s="6"/>
    </row>
    <row r="41" spans="1:3" x14ac:dyDescent="0.2">
      <c r="A41" s="10" t="s">
        <v>24</v>
      </c>
      <c r="B41" s="10"/>
      <c r="C41" s="10"/>
    </row>
    <row r="42" spans="1:3" x14ac:dyDescent="0.2">
      <c r="A42" s="6" t="s">
        <v>25</v>
      </c>
      <c r="B42" s="6" t="s">
        <v>26</v>
      </c>
      <c r="C42" s="6"/>
    </row>
    <row r="43" spans="1:3" x14ac:dyDescent="0.2">
      <c r="A43" s="6">
        <v>0</v>
      </c>
      <c r="B43" s="6">
        <v>0</v>
      </c>
      <c r="C43" s="6"/>
    </row>
    <row r="44" spans="1:3" x14ac:dyDescent="0.2">
      <c r="A44" s="6">
        <f>B10*COS(B16*PI()/180)*COS(B19*PI()/180)</f>
        <v>136.92178896177327</v>
      </c>
      <c r="B44" s="6">
        <f>B10*COS(B16*PI()/180)*SIN(B19*PI()/180)</f>
        <v>0</v>
      </c>
      <c r="C44" s="6"/>
    </row>
    <row r="45" spans="1:3" x14ac:dyDescent="0.2">
      <c r="A45" s="6">
        <f>B2</f>
        <v>300</v>
      </c>
      <c r="B45" s="6">
        <f>B3</f>
        <v>0</v>
      </c>
      <c r="C45" s="6"/>
    </row>
  </sheetData>
  <mergeCells count="6">
    <mergeCell ref="A41:C41"/>
    <mergeCell ref="A8:B8"/>
    <mergeCell ref="A1:B1"/>
    <mergeCell ref="A15:B15"/>
    <mergeCell ref="D15:E15"/>
    <mergeCell ref="A32:C3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theothermike</dc:creator>
  <dcterms:created xsi:type="dcterms:W3CDTF">2015-03-09T12:55:14Z</dcterms:created>
  <dcterms:modified xsi:type="dcterms:W3CDTF">2015-06-03T09:19:29Z</dcterms:modified>
</cp:coreProperties>
</file>